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C:\Users\Kelly Hess\Documents\FileCloud\myFILESHARE\GroupFiles\01_Workstreams\11_External Workgroups\01_Workgroup AMAS-SSF\2022_07_Swiss Climate Scores Template\"/>
    </mc:Choice>
  </mc:AlternateContent>
  <xr:revisionPtr revIDLastSave="0" documentId="13_ncr:1_{01CF3847-7E65-4D7D-8C0E-C2794CF64D07}" xr6:coauthVersionLast="47" xr6:coauthVersionMax="47" xr10:uidLastSave="{00000000-0000-0000-0000-000000000000}"/>
  <bookViews>
    <workbookView xWindow="-120" yWindow="-120" windowWidth="29040" windowHeight="15840" tabRatio="792" xr2:uid="{00000000-000D-0000-FFFF-FFFF00000000}"/>
  </bookViews>
  <sheets>
    <sheet name="Cover" sheetId="1" r:id="rId1"/>
    <sheet name="Summary" sheetId="21" r:id="rId2"/>
    <sheet name="Hidden Sheet" sheetId="22" state="hidden" r:id="rId3"/>
    <sheet name="Glossary" sheetId="20" r:id="rId4"/>
    <sheet name="Input" sheetId="19" r:id="rId5"/>
    <sheet name="1. GHG Emissions" sheetId="3" r:id="rId6"/>
    <sheet name="2. Exposure to Fossil Fuel" sheetId="10" r:id="rId7"/>
    <sheet name="3. Verified Commitments to NZ" sheetId="14" r:id="rId8"/>
    <sheet name="4. Management to NZ" sheetId="13" r:id="rId9"/>
    <sheet name="5. Credible Climate Stewardship" sheetId="12" r:id="rId10"/>
    <sheet name="6. Global Warming (Optional)" sheetId="11" r:id="rId11"/>
  </sheets>
  <definedNames>
    <definedName name="_xlnm._FilterDatabase" localSheetId="3" hidden="1">Glossary!$B$5:$D$5</definedName>
    <definedName name="_xlnm.Print_Area" localSheetId="0">Cover!$D$4:$K$36</definedName>
    <definedName name="_xlnm.Print_Area" localSheetId="1">Summary!$A$1:$E$65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13" i="19" l="1"/>
  <c r="A31" i="22"/>
  <c r="A32" i="22"/>
  <c r="A33" i="22"/>
  <c r="A34" i="22"/>
  <c r="A30" i="22"/>
  <c r="B38" i="22"/>
  <c r="A63" i="21" s="1"/>
  <c r="B37" i="22"/>
  <c r="A62" i="21" s="1"/>
  <c r="B36" i="22"/>
  <c r="A61" i="21" s="1"/>
  <c r="B29" i="22"/>
  <c r="B31" i="22" s="1"/>
  <c r="B41" i="21" s="1"/>
  <c r="B47" i="11"/>
  <c r="B46" i="11"/>
  <c r="B45" i="11"/>
  <c r="B51" i="22"/>
  <c r="E57" i="21" s="1"/>
  <c r="B49" i="22"/>
  <c r="B48" i="22"/>
  <c r="B46" i="22"/>
  <c r="B45" i="22"/>
  <c r="E38" i="21" s="1"/>
  <c r="B43" i="22"/>
  <c r="B40" i="22"/>
  <c r="E30" i="21" s="1"/>
  <c r="B23" i="22"/>
  <c r="B15" i="22"/>
  <c r="A17" i="21" s="1"/>
  <c r="B12" i="22"/>
  <c r="B7" i="22"/>
  <c r="D8" i="22"/>
  <c r="D7" i="22"/>
  <c r="D13" i="22"/>
  <c r="D12" i="22"/>
  <c r="B34" i="22" l="1"/>
  <c r="B50" i="21" s="1"/>
  <c r="B33" i="22"/>
  <c r="B47" i="21" s="1"/>
  <c r="B32" i="22"/>
  <c r="B44" i="21" s="1"/>
  <c r="B30" i="22"/>
  <c r="B38" i="21" s="1"/>
  <c r="D20" i="21"/>
  <c r="E53" i="21"/>
  <c r="E50" i="21"/>
  <c r="E52" i="21"/>
  <c r="E37" i="21"/>
  <c r="E29" i="21"/>
  <c r="E34" i="21"/>
  <c r="Z35" i="19" l="1"/>
  <c r="Z36" i="19"/>
  <c r="Z37" i="19"/>
  <c r="Z38" i="19"/>
  <c r="Z39" i="19"/>
  <c r="Z40" i="19"/>
  <c r="Z41" i="19"/>
  <c r="Z42" i="19"/>
  <c r="Z43" i="19"/>
  <c r="Z44" i="19"/>
  <c r="Z45" i="19"/>
  <c r="Z46" i="19"/>
  <c r="Z47" i="19"/>
  <c r="Z48" i="19"/>
  <c r="Z49" i="19"/>
  <c r="Z50" i="19"/>
  <c r="Z51" i="19"/>
  <c r="Z52" i="19"/>
  <c r="Z53" i="19"/>
  <c r="Z54" i="19"/>
  <c r="Z55" i="19"/>
  <c r="Z56" i="19"/>
  <c r="Z57" i="19"/>
  <c r="Z58" i="19"/>
  <c r="Z59" i="19"/>
  <c r="Z60" i="19"/>
  <c r="Z61" i="19"/>
  <c r="Z62" i="19"/>
  <c r="Z63" i="19"/>
  <c r="Z64" i="19"/>
  <c r="Z65" i="19"/>
  <c r="Z66" i="19"/>
  <c r="Z67" i="19"/>
  <c r="Z68" i="19"/>
  <c r="Z69" i="19"/>
  <c r="Z70" i="19"/>
  <c r="Z71" i="19"/>
  <c r="Z72" i="19"/>
  <c r="Z73" i="19"/>
  <c r="Z74" i="19"/>
  <c r="Z75" i="19"/>
  <c r="Z76" i="19"/>
  <c r="Z77" i="19"/>
  <c r="Z78" i="19"/>
  <c r="Z79" i="19"/>
  <c r="Z80" i="19"/>
  <c r="Z81" i="19"/>
  <c r="Z82" i="19"/>
  <c r="Z83" i="19"/>
  <c r="Z84" i="19"/>
  <c r="Z85" i="19"/>
  <c r="Z86" i="19"/>
  <c r="Z87" i="19"/>
  <c r="Z88" i="19"/>
  <c r="Z89" i="19"/>
  <c r="Z90" i="19"/>
  <c r="Z91" i="19"/>
  <c r="Z92" i="19"/>
  <c r="Z93" i="19"/>
  <c r="Z94" i="19"/>
  <c r="Z95" i="19"/>
  <c r="Z96" i="19"/>
  <c r="Z97" i="19"/>
  <c r="Z98" i="19"/>
  <c r="Z99" i="19"/>
  <c r="Z100" i="19"/>
  <c r="Z101" i="19"/>
  <c r="Z102" i="19"/>
  <c r="Z103" i="19"/>
  <c r="Z104" i="19"/>
  <c r="Z105" i="19"/>
  <c r="Z106" i="19"/>
  <c r="Z107" i="19"/>
  <c r="Z108" i="19"/>
  <c r="Z109" i="19"/>
  <c r="Z110" i="19"/>
  <c r="Z111" i="19"/>
  <c r="Z112" i="19"/>
  <c r="Z113" i="19"/>
  <c r="Z114" i="19"/>
  <c r="Z115" i="19"/>
  <c r="Z116" i="19"/>
  <c r="Z117" i="19"/>
  <c r="Z118" i="19"/>
  <c r="Z119" i="19"/>
  <c r="Z120" i="19"/>
  <c r="Z121" i="19"/>
  <c r="Z122" i="19"/>
  <c r="Z123" i="19"/>
  <c r="Z124" i="19"/>
  <c r="Z125" i="19"/>
  <c r="Z126" i="19"/>
  <c r="Z127" i="19"/>
  <c r="Z128" i="19"/>
  <c r="Z129" i="19"/>
  <c r="Z130" i="19"/>
  <c r="Z131" i="19"/>
  <c r="Z132" i="19"/>
  <c r="Z133" i="19"/>
  <c r="Z134" i="19"/>
  <c r="Z34" i="19"/>
  <c r="Y35" i="19"/>
  <c r="Y36" i="19"/>
  <c r="Y37" i="19"/>
  <c r="Y38" i="19"/>
  <c r="Y39" i="19"/>
  <c r="Y40" i="19"/>
  <c r="Y41" i="19"/>
  <c r="Y42" i="19"/>
  <c r="Y43" i="19"/>
  <c r="Y44" i="19"/>
  <c r="Y45" i="19"/>
  <c r="Y46" i="19"/>
  <c r="Y47" i="19"/>
  <c r="Y48" i="19"/>
  <c r="Y49" i="19"/>
  <c r="Y50" i="19"/>
  <c r="Y51" i="19"/>
  <c r="Y52" i="19"/>
  <c r="Y53" i="19"/>
  <c r="Y54" i="19"/>
  <c r="Y55" i="19"/>
  <c r="Y56" i="19"/>
  <c r="Y57" i="19"/>
  <c r="Y58" i="19"/>
  <c r="Y59" i="19"/>
  <c r="Y60" i="19"/>
  <c r="Y61" i="19"/>
  <c r="Y62" i="19"/>
  <c r="Y63" i="19"/>
  <c r="Y64" i="19"/>
  <c r="Y65" i="19"/>
  <c r="Y66" i="19"/>
  <c r="Y67" i="19"/>
  <c r="Y68" i="19"/>
  <c r="Y69" i="19"/>
  <c r="Y70" i="19"/>
  <c r="Y71" i="19"/>
  <c r="Y72" i="19"/>
  <c r="Y73" i="19"/>
  <c r="Y74" i="19"/>
  <c r="Y75" i="19"/>
  <c r="Y76" i="19"/>
  <c r="Y77" i="19"/>
  <c r="Y78" i="19"/>
  <c r="Y79" i="19"/>
  <c r="Y80" i="19"/>
  <c r="Y81" i="19"/>
  <c r="Y82" i="19"/>
  <c r="Y83" i="19"/>
  <c r="Y84" i="19"/>
  <c r="Y85" i="19"/>
  <c r="Y86" i="19"/>
  <c r="Y87" i="19"/>
  <c r="Y88" i="19"/>
  <c r="Y89" i="19"/>
  <c r="Y90" i="19"/>
  <c r="Y91" i="19"/>
  <c r="Y92" i="19"/>
  <c r="Y93" i="19"/>
  <c r="Y94" i="19"/>
  <c r="Y95" i="19"/>
  <c r="Y96" i="19"/>
  <c r="Y97" i="19"/>
  <c r="Y98" i="19"/>
  <c r="Y99" i="19"/>
  <c r="Y100" i="19"/>
  <c r="Y101" i="19"/>
  <c r="Y102" i="19"/>
  <c r="Y103" i="19"/>
  <c r="Y104" i="19"/>
  <c r="Y105" i="19"/>
  <c r="Y106" i="19"/>
  <c r="Y107" i="19"/>
  <c r="Y108" i="19"/>
  <c r="Y109" i="19"/>
  <c r="Y110" i="19"/>
  <c r="Y111" i="19"/>
  <c r="Y112" i="19"/>
  <c r="Y113" i="19"/>
  <c r="Y114" i="19"/>
  <c r="Y115" i="19"/>
  <c r="Y116" i="19"/>
  <c r="Y117" i="19"/>
  <c r="Y118" i="19"/>
  <c r="Y119" i="19"/>
  <c r="Y120" i="19"/>
  <c r="Y121" i="19"/>
  <c r="Y122" i="19"/>
  <c r="Y123" i="19"/>
  <c r="Y124" i="19"/>
  <c r="Y125" i="19"/>
  <c r="Y126" i="19"/>
  <c r="Y127" i="19"/>
  <c r="Y128" i="19"/>
  <c r="Y129" i="19"/>
  <c r="Y130" i="19"/>
  <c r="Y131" i="19"/>
  <c r="Y132" i="19"/>
  <c r="Y133" i="19"/>
  <c r="Y134" i="19"/>
  <c r="Y34" i="19"/>
  <c r="D26" i="3" s="1"/>
  <c r="C12" i="22" s="1"/>
  <c r="X35" i="19"/>
  <c r="X36" i="19"/>
  <c r="X37" i="19"/>
  <c r="X38" i="19"/>
  <c r="X39" i="19"/>
  <c r="X40" i="19"/>
  <c r="X41" i="19"/>
  <c r="X42" i="19"/>
  <c r="X43" i="19"/>
  <c r="X44" i="19"/>
  <c r="X45" i="19"/>
  <c r="X46" i="19"/>
  <c r="X47" i="19"/>
  <c r="X48" i="19"/>
  <c r="X49" i="19"/>
  <c r="X50" i="19"/>
  <c r="X51" i="19"/>
  <c r="X52" i="19"/>
  <c r="X53" i="19"/>
  <c r="X54" i="19"/>
  <c r="X55" i="19"/>
  <c r="X56" i="19"/>
  <c r="X57" i="19"/>
  <c r="X58" i="19"/>
  <c r="X59" i="19"/>
  <c r="X60" i="19"/>
  <c r="X61" i="19"/>
  <c r="X62" i="19"/>
  <c r="X63" i="19"/>
  <c r="X64" i="19"/>
  <c r="X65" i="19"/>
  <c r="X66" i="19"/>
  <c r="X67" i="19"/>
  <c r="X68" i="19"/>
  <c r="X69" i="19"/>
  <c r="X70" i="19"/>
  <c r="X71" i="19"/>
  <c r="X72" i="19"/>
  <c r="X73" i="19"/>
  <c r="X74" i="19"/>
  <c r="X75" i="19"/>
  <c r="X76" i="19"/>
  <c r="X77" i="19"/>
  <c r="X78" i="19"/>
  <c r="X79" i="19"/>
  <c r="X80" i="19"/>
  <c r="X81" i="19"/>
  <c r="X82" i="19"/>
  <c r="X83" i="19"/>
  <c r="X84" i="19"/>
  <c r="X85" i="19"/>
  <c r="X86" i="19"/>
  <c r="X87" i="19"/>
  <c r="X88" i="19"/>
  <c r="X89" i="19"/>
  <c r="X90" i="19"/>
  <c r="X91" i="19"/>
  <c r="X92" i="19"/>
  <c r="X93" i="19"/>
  <c r="X94" i="19"/>
  <c r="X95" i="19"/>
  <c r="X96" i="19"/>
  <c r="X97" i="19"/>
  <c r="X98" i="19"/>
  <c r="X99" i="19"/>
  <c r="X100" i="19"/>
  <c r="X101" i="19"/>
  <c r="X102" i="19"/>
  <c r="X103" i="19"/>
  <c r="X104" i="19"/>
  <c r="X105" i="19"/>
  <c r="X106" i="19"/>
  <c r="X107" i="19"/>
  <c r="X108" i="19"/>
  <c r="X109" i="19"/>
  <c r="X110" i="19"/>
  <c r="X111" i="19"/>
  <c r="X112" i="19"/>
  <c r="X113" i="19"/>
  <c r="X114" i="19"/>
  <c r="X115" i="19"/>
  <c r="X116" i="19"/>
  <c r="X117" i="19"/>
  <c r="X118" i="19"/>
  <c r="X119" i="19"/>
  <c r="X120" i="19"/>
  <c r="X121" i="19"/>
  <c r="X122" i="19"/>
  <c r="X123" i="19"/>
  <c r="X124" i="19"/>
  <c r="X125" i="19"/>
  <c r="X126" i="19"/>
  <c r="X127" i="19"/>
  <c r="X128" i="19"/>
  <c r="X129" i="19"/>
  <c r="X130" i="19"/>
  <c r="X131" i="19"/>
  <c r="X132" i="19"/>
  <c r="X133" i="19"/>
  <c r="X134" i="19"/>
  <c r="X34" i="19"/>
  <c r="W35" i="19"/>
  <c r="W36" i="19"/>
  <c r="W37" i="19"/>
  <c r="W38" i="19"/>
  <c r="W39" i="19"/>
  <c r="W40" i="19"/>
  <c r="W41" i="19"/>
  <c r="W42" i="19"/>
  <c r="W43" i="19"/>
  <c r="W44" i="19"/>
  <c r="W45" i="19"/>
  <c r="W46" i="19"/>
  <c r="W47" i="19"/>
  <c r="W48" i="19"/>
  <c r="W49" i="19"/>
  <c r="W50" i="19"/>
  <c r="W51" i="19"/>
  <c r="W52" i="19"/>
  <c r="W53" i="19"/>
  <c r="W54" i="19"/>
  <c r="W55" i="19"/>
  <c r="W56" i="19"/>
  <c r="W57" i="19"/>
  <c r="W58" i="19"/>
  <c r="W59" i="19"/>
  <c r="W60" i="19"/>
  <c r="W61" i="19"/>
  <c r="W62" i="19"/>
  <c r="W63" i="19"/>
  <c r="W64" i="19"/>
  <c r="W65" i="19"/>
  <c r="W66" i="19"/>
  <c r="W67" i="19"/>
  <c r="W68" i="19"/>
  <c r="W69" i="19"/>
  <c r="W70" i="19"/>
  <c r="W71" i="19"/>
  <c r="W72" i="19"/>
  <c r="W73" i="19"/>
  <c r="W74" i="19"/>
  <c r="W75" i="19"/>
  <c r="W76" i="19"/>
  <c r="W77" i="19"/>
  <c r="W78" i="19"/>
  <c r="W79" i="19"/>
  <c r="W80" i="19"/>
  <c r="W81" i="19"/>
  <c r="W82" i="19"/>
  <c r="W83" i="19"/>
  <c r="W84" i="19"/>
  <c r="W85" i="19"/>
  <c r="W86" i="19"/>
  <c r="W87" i="19"/>
  <c r="W88" i="19"/>
  <c r="W89" i="19"/>
  <c r="W90" i="19"/>
  <c r="W91" i="19"/>
  <c r="W92" i="19"/>
  <c r="W93" i="19"/>
  <c r="W94" i="19"/>
  <c r="W95" i="19"/>
  <c r="W96" i="19"/>
  <c r="W97" i="19"/>
  <c r="W98" i="19"/>
  <c r="W99" i="19"/>
  <c r="W100" i="19"/>
  <c r="W101" i="19"/>
  <c r="W102" i="19"/>
  <c r="W103" i="19"/>
  <c r="W104" i="19"/>
  <c r="W105" i="19"/>
  <c r="W106" i="19"/>
  <c r="W107" i="19"/>
  <c r="W108" i="19"/>
  <c r="W109" i="19"/>
  <c r="W110" i="19"/>
  <c r="W111" i="19"/>
  <c r="W112" i="19"/>
  <c r="W113" i="19"/>
  <c r="W114" i="19"/>
  <c r="W115" i="19"/>
  <c r="W116" i="19"/>
  <c r="W117" i="19"/>
  <c r="W118" i="19"/>
  <c r="W119" i="19"/>
  <c r="W120" i="19"/>
  <c r="W121" i="19"/>
  <c r="W122" i="19"/>
  <c r="W123" i="19"/>
  <c r="W124" i="19"/>
  <c r="W125" i="19"/>
  <c r="W126" i="19"/>
  <c r="W127" i="19"/>
  <c r="W128" i="19"/>
  <c r="W129" i="19"/>
  <c r="W130" i="19"/>
  <c r="W131" i="19"/>
  <c r="W132" i="19"/>
  <c r="W133" i="19"/>
  <c r="W134" i="19"/>
  <c r="W34" i="19"/>
  <c r="Q34" i="19"/>
  <c r="F26" i="3" l="1"/>
  <c r="C13" i="22" s="1"/>
  <c r="F25" i="3"/>
  <c r="D25" i="3"/>
  <c r="C7" i="22" s="1"/>
  <c r="C8" i="22" l="1"/>
  <c r="Q35" i="19" l="1"/>
  <c r="S35" i="19" l="1"/>
  <c r="T35" i="19"/>
  <c r="U35" i="19"/>
  <c r="S36" i="19"/>
  <c r="T36" i="19"/>
  <c r="U36" i="19"/>
  <c r="S37" i="19"/>
  <c r="T37" i="19"/>
  <c r="U37" i="19"/>
  <c r="S38" i="19"/>
  <c r="T38" i="19"/>
  <c r="U38" i="19"/>
  <c r="S39" i="19"/>
  <c r="T39" i="19"/>
  <c r="U39" i="19"/>
  <c r="S40" i="19"/>
  <c r="T40" i="19"/>
  <c r="U40" i="19"/>
  <c r="S41" i="19"/>
  <c r="T41" i="19"/>
  <c r="U41" i="19"/>
  <c r="S42" i="19"/>
  <c r="T42" i="19"/>
  <c r="U42" i="19"/>
  <c r="S43" i="19"/>
  <c r="T43" i="19"/>
  <c r="U43" i="19"/>
  <c r="S44" i="19"/>
  <c r="T44" i="19"/>
  <c r="U44" i="19"/>
  <c r="S45" i="19"/>
  <c r="T45" i="19"/>
  <c r="U45" i="19"/>
  <c r="S46" i="19"/>
  <c r="T46" i="19"/>
  <c r="U46" i="19"/>
  <c r="S47" i="19"/>
  <c r="T47" i="19"/>
  <c r="U47" i="19"/>
  <c r="S48" i="19"/>
  <c r="T48" i="19"/>
  <c r="U48" i="19"/>
  <c r="S49" i="19"/>
  <c r="T49" i="19"/>
  <c r="U49" i="19"/>
  <c r="S50" i="19"/>
  <c r="T50" i="19"/>
  <c r="U50" i="19"/>
  <c r="S51" i="19"/>
  <c r="T51" i="19"/>
  <c r="U51" i="19"/>
  <c r="S52" i="19"/>
  <c r="T52" i="19"/>
  <c r="U52" i="19"/>
  <c r="S53" i="19"/>
  <c r="T53" i="19"/>
  <c r="U53" i="19"/>
  <c r="S54" i="19"/>
  <c r="T54" i="19"/>
  <c r="U54" i="19"/>
  <c r="S55" i="19"/>
  <c r="T55" i="19"/>
  <c r="U55" i="19"/>
  <c r="S56" i="19"/>
  <c r="T56" i="19"/>
  <c r="U56" i="19"/>
  <c r="S57" i="19"/>
  <c r="T57" i="19"/>
  <c r="U57" i="19"/>
  <c r="S58" i="19"/>
  <c r="T58" i="19"/>
  <c r="U58" i="19"/>
  <c r="S59" i="19"/>
  <c r="T59" i="19"/>
  <c r="U59" i="19"/>
  <c r="S60" i="19"/>
  <c r="T60" i="19"/>
  <c r="U60" i="19"/>
  <c r="S61" i="19"/>
  <c r="T61" i="19"/>
  <c r="U61" i="19"/>
  <c r="S62" i="19"/>
  <c r="T62" i="19"/>
  <c r="U62" i="19"/>
  <c r="S63" i="19"/>
  <c r="T63" i="19"/>
  <c r="U63" i="19"/>
  <c r="S64" i="19"/>
  <c r="T64" i="19"/>
  <c r="U64" i="19"/>
  <c r="S65" i="19"/>
  <c r="T65" i="19"/>
  <c r="U65" i="19"/>
  <c r="S66" i="19"/>
  <c r="T66" i="19"/>
  <c r="U66" i="19"/>
  <c r="S67" i="19"/>
  <c r="T67" i="19"/>
  <c r="U67" i="19"/>
  <c r="S68" i="19"/>
  <c r="T68" i="19"/>
  <c r="U68" i="19"/>
  <c r="S69" i="19"/>
  <c r="T69" i="19"/>
  <c r="U69" i="19"/>
  <c r="S70" i="19"/>
  <c r="T70" i="19"/>
  <c r="U70" i="19"/>
  <c r="S71" i="19"/>
  <c r="T71" i="19"/>
  <c r="U71" i="19"/>
  <c r="S72" i="19"/>
  <c r="T72" i="19"/>
  <c r="U72" i="19"/>
  <c r="S73" i="19"/>
  <c r="T73" i="19"/>
  <c r="U73" i="19"/>
  <c r="S74" i="19"/>
  <c r="T74" i="19"/>
  <c r="U74" i="19"/>
  <c r="S75" i="19"/>
  <c r="T75" i="19"/>
  <c r="U75" i="19"/>
  <c r="S76" i="19"/>
  <c r="T76" i="19"/>
  <c r="U76" i="19"/>
  <c r="S77" i="19"/>
  <c r="T77" i="19"/>
  <c r="U77" i="19"/>
  <c r="S78" i="19"/>
  <c r="T78" i="19"/>
  <c r="U78" i="19"/>
  <c r="S79" i="19"/>
  <c r="T79" i="19"/>
  <c r="U79" i="19"/>
  <c r="S80" i="19"/>
  <c r="T80" i="19"/>
  <c r="U80" i="19"/>
  <c r="S81" i="19"/>
  <c r="T81" i="19"/>
  <c r="U81" i="19"/>
  <c r="S82" i="19"/>
  <c r="T82" i="19"/>
  <c r="U82" i="19"/>
  <c r="S83" i="19"/>
  <c r="T83" i="19"/>
  <c r="U83" i="19"/>
  <c r="S84" i="19"/>
  <c r="T84" i="19"/>
  <c r="U84" i="19"/>
  <c r="S85" i="19"/>
  <c r="T85" i="19"/>
  <c r="U85" i="19"/>
  <c r="S86" i="19"/>
  <c r="T86" i="19"/>
  <c r="U86" i="19"/>
  <c r="S87" i="19"/>
  <c r="T87" i="19"/>
  <c r="U87" i="19"/>
  <c r="S88" i="19"/>
  <c r="T88" i="19"/>
  <c r="U88" i="19"/>
  <c r="S89" i="19"/>
  <c r="T89" i="19"/>
  <c r="U89" i="19"/>
  <c r="S90" i="19"/>
  <c r="T90" i="19"/>
  <c r="U90" i="19"/>
  <c r="S91" i="19"/>
  <c r="T91" i="19"/>
  <c r="U91" i="19"/>
  <c r="S92" i="19"/>
  <c r="T92" i="19"/>
  <c r="U92" i="19"/>
  <c r="S93" i="19"/>
  <c r="T93" i="19"/>
  <c r="U93" i="19"/>
  <c r="S94" i="19"/>
  <c r="T94" i="19"/>
  <c r="U94" i="19"/>
  <c r="S95" i="19"/>
  <c r="T95" i="19"/>
  <c r="U95" i="19"/>
  <c r="S96" i="19"/>
  <c r="T96" i="19"/>
  <c r="U96" i="19"/>
  <c r="S97" i="19"/>
  <c r="T97" i="19"/>
  <c r="U97" i="19"/>
  <c r="S98" i="19"/>
  <c r="T98" i="19"/>
  <c r="U98" i="19"/>
  <c r="S99" i="19"/>
  <c r="T99" i="19"/>
  <c r="U99" i="19"/>
  <c r="S100" i="19"/>
  <c r="T100" i="19"/>
  <c r="U100" i="19"/>
  <c r="S101" i="19"/>
  <c r="T101" i="19"/>
  <c r="U101" i="19"/>
  <c r="S102" i="19"/>
  <c r="T102" i="19"/>
  <c r="U102" i="19"/>
  <c r="S103" i="19"/>
  <c r="T103" i="19"/>
  <c r="U103" i="19"/>
  <c r="S104" i="19"/>
  <c r="T104" i="19"/>
  <c r="U104" i="19"/>
  <c r="S105" i="19"/>
  <c r="T105" i="19"/>
  <c r="U105" i="19"/>
  <c r="S106" i="19"/>
  <c r="T106" i="19"/>
  <c r="U106" i="19"/>
  <c r="S107" i="19"/>
  <c r="T107" i="19"/>
  <c r="U107" i="19"/>
  <c r="S108" i="19"/>
  <c r="T108" i="19"/>
  <c r="U108" i="19"/>
  <c r="S109" i="19"/>
  <c r="T109" i="19"/>
  <c r="U109" i="19"/>
  <c r="S110" i="19"/>
  <c r="T110" i="19"/>
  <c r="U110" i="19"/>
  <c r="S111" i="19"/>
  <c r="T111" i="19"/>
  <c r="U111" i="19"/>
  <c r="S112" i="19"/>
  <c r="T112" i="19"/>
  <c r="U112" i="19"/>
  <c r="S113" i="19"/>
  <c r="T113" i="19"/>
  <c r="U113" i="19"/>
  <c r="S114" i="19"/>
  <c r="T114" i="19"/>
  <c r="U114" i="19"/>
  <c r="S115" i="19"/>
  <c r="T115" i="19"/>
  <c r="U115" i="19"/>
  <c r="S116" i="19"/>
  <c r="T116" i="19"/>
  <c r="U116" i="19"/>
  <c r="S117" i="19"/>
  <c r="T117" i="19"/>
  <c r="U117" i="19"/>
  <c r="S118" i="19"/>
  <c r="T118" i="19"/>
  <c r="U118" i="19"/>
  <c r="S119" i="19"/>
  <c r="T119" i="19"/>
  <c r="U119" i="19"/>
  <c r="S120" i="19"/>
  <c r="T120" i="19"/>
  <c r="U120" i="19"/>
  <c r="S121" i="19"/>
  <c r="T121" i="19"/>
  <c r="U121" i="19"/>
  <c r="S122" i="19"/>
  <c r="T122" i="19"/>
  <c r="U122" i="19"/>
  <c r="S123" i="19"/>
  <c r="T123" i="19"/>
  <c r="U123" i="19"/>
  <c r="S124" i="19"/>
  <c r="T124" i="19"/>
  <c r="U124" i="19"/>
  <c r="S125" i="19"/>
  <c r="T125" i="19"/>
  <c r="U125" i="19"/>
  <c r="S126" i="19"/>
  <c r="T126" i="19"/>
  <c r="U126" i="19"/>
  <c r="S127" i="19"/>
  <c r="T127" i="19"/>
  <c r="U127" i="19"/>
  <c r="S128" i="19"/>
  <c r="T128" i="19"/>
  <c r="U128" i="19"/>
  <c r="S129" i="19"/>
  <c r="T129" i="19"/>
  <c r="U129" i="19"/>
  <c r="S130" i="19"/>
  <c r="T130" i="19"/>
  <c r="U130" i="19"/>
  <c r="S131" i="19"/>
  <c r="T131" i="19"/>
  <c r="U131" i="19"/>
  <c r="S132" i="19"/>
  <c r="T132" i="19"/>
  <c r="U132" i="19"/>
  <c r="S133" i="19"/>
  <c r="T133" i="19"/>
  <c r="U133" i="19"/>
  <c r="S134" i="19"/>
  <c r="T134" i="19"/>
  <c r="U134" i="19"/>
  <c r="U34" i="19"/>
  <c r="T34" i="19"/>
  <c r="S34" i="19"/>
  <c r="D36" i="3"/>
  <c r="B16" i="22" s="1"/>
  <c r="R35" i="19"/>
  <c r="R36" i="19"/>
  <c r="R37" i="19"/>
  <c r="R38" i="19"/>
  <c r="R39" i="19"/>
  <c r="R40" i="19"/>
  <c r="R41" i="19"/>
  <c r="R42" i="19"/>
  <c r="R43" i="19"/>
  <c r="R44" i="19"/>
  <c r="R45" i="19"/>
  <c r="R46" i="19"/>
  <c r="R47" i="19"/>
  <c r="R48" i="19"/>
  <c r="R49" i="19"/>
  <c r="R50" i="19"/>
  <c r="R51" i="19"/>
  <c r="R52" i="19"/>
  <c r="R53" i="19"/>
  <c r="R54" i="19"/>
  <c r="R55" i="19"/>
  <c r="R56" i="19"/>
  <c r="R57" i="19"/>
  <c r="R58" i="19"/>
  <c r="R59" i="19"/>
  <c r="R60" i="19"/>
  <c r="R61" i="19"/>
  <c r="R62" i="19"/>
  <c r="R63" i="19"/>
  <c r="R64" i="19"/>
  <c r="R65" i="19"/>
  <c r="R66" i="19"/>
  <c r="R67" i="19"/>
  <c r="R68" i="19"/>
  <c r="R69" i="19"/>
  <c r="R70" i="19"/>
  <c r="R71" i="19"/>
  <c r="R72" i="19"/>
  <c r="R73" i="19"/>
  <c r="R74" i="19"/>
  <c r="R75" i="19"/>
  <c r="R76" i="19"/>
  <c r="R77" i="19"/>
  <c r="R78" i="19"/>
  <c r="R79" i="19"/>
  <c r="R80" i="19"/>
  <c r="R81" i="19"/>
  <c r="R82" i="19"/>
  <c r="R83" i="19"/>
  <c r="R84" i="19"/>
  <c r="R85" i="19"/>
  <c r="R86" i="19"/>
  <c r="R87" i="19"/>
  <c r="R88" i="19"/>
  <c r="R89" i="19"/>
  <c r="R90" i="19"/>
  <c r="R91" i="19"/>
  <c r="R92" i="19"/>
  <c r="R93" i="19"/>
  <c r="R94" i="19"/>
  <c r="R95" i="19"/>
  <c r="R96" i="19"/>
  <c r="R97" i="19"/>
  <c r="R98" i="19"/>
  <c r="R99" i="19"/>
  <c r="R100" i="19"/>
  <c r="R101" i="19"/>
  <c r="R102" i="19"/>
  <c r="R103" i="19"/>
  <c r="R104" i="19"/>
  <c r="R105" i="19"/>
  <c r="R106" i="19"/>
  <c r="R107" i="19"/>
  <c r="R108" i="19"/>
  <c r="R109" i="19"/>
  <c r="R110" i="19"/>
  <c r="R111" i="19"/>
  <c r="R112" i="19"/>
  <c r="R113" i="19"/>
  <c r="R114" i="19"/>
  <c r="R115" i="19"/>
  <c r="R116" i="19"/>
  <c r="R117" i="19"/>
  <c r="R118" i="19"/>
  <c r="R119" i="19"/>
  <c r="R120" i="19"/>
  <c r="R121" i="19"/>
  <c r="R122" i="19"/>
  <c r="R123" i="19"/>
  <c r="R124" i="19"/>
  <c r="R125" i="19"/>
  <c r="R126" i="19"/>
  <c r="R127" i="19"/>
  <c r="R128" i="19"/>
  <c r="R129" i="19"/>
  <c r="R130" i="19"/>
  <c r="R131" i="19"/>
  <c r="R132" i="19"/>
  <c r="R133" i="19"/>
  <c r="R134" i="19"/>
  <c r="R34" i="19"/>
  <c r="Q36" i="19"/>
  <c r="Q37" i="19"/>
  <c r="Q38" i="19"/>
  <c r="Q39" i="19"/>
  <c r="Q40" i="19"/>
  <c r="Q41" i="19"/>
  <c r="Q42" i="19"/>
  <c r="Q43" i="19"/>
  <c r="Q44" i="19"/>
  <c r="Q45" i="19"/>
  <c r="Q46" i="19"/>
  <c r="Q47" i="19"/>
  <c r="Q48" i="19"/>
  <c r="Q49" i="19"/>
  <c r="Q50" i="19"/>
  <c r="Q51" i="19"/>
  <c r="Q52" i="19"/>
  <c r="Q53" i="19"/>
  <c r="Q54" i="19"/>
  <c r="Q55" i="19"/>
  <c r="Q56" i="19"/>
  <c r="Q57" i="19"/>
  <c r="Q58" i="19"/>
  <c r="Q59" i="19"/>
  <c r="Q60" i="19"/>
  <c r="Q61" i="19"/>
  <c r="Q62" i="19"/>
  <c r="Q63" i="19"/>
  <c r="Q64" i="19"/>
  <c r="Q65" i="19"/>
  <c r="Q66" i="19"/>
  <c r="Q67" i="19"/>
  <c r="Q68" i="19"/>
  <c r="Q69" i="19"/>
  <c r="Q70" i="19"/>
  <c r="Q71" i="19"/>
  <c r="Q72" i="19"/>
  <c r="Q73" i="19"/>
  <c r="Q74" i="19"/>
  <c r="Q75" i="19"/>
  <c r="Q76" i="19"/>
  <c r="Q77" i="19"/>
  <c r="Q78" i="19"/>
  <c r="Q79" i="19"/>
  <c r="Q80" i="19"/>
  <c r="Q81" i="19"/>
  <c r="Q82" i="19"/>
  <c r="Q83" i="19"/>
  <c r="Q84" i="19"/>
  <c r="Q85" i="19"/>
  <c r="Q86" i="19"/>
  <c r="Q87" i="19"/>
  <c r="Q88" i="19"/>
  <c r="Q89" i="19"/>
  <c r="Q90" i="19"/>
  <c r="Q91" i="19"/>
  <c r="Q92" i="19"/>
  <c r="Q93" i="19"/>
  <c r="Q94" i="19"/>
  <c r="Q95" i="19"/>
  <c r="Q96" i="19"/>
  <c r="Q97" i="19"/>
  <c r="Q98" i="19"/>
  <c r="Q99" i="19"/>
  <c r="Q100" i="19"/>
  <c r="Q101" i="19"/>
  <c r="Q102" i="19"/>
  <c r="Q103" i="19"/>
  <c r="Q104" i="19"/>
  <c r="Q105" i="19"/>
  <c r="Q106" i="19"/>
  <c r="Q107" i="19"/>
  <c r="Q108" i="19"/>
  <c r="Q109" i="19"/>
  <c r="Q110"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A18" i="21" l="1"/>
  <c r="G24" i="14"/>
  <c r="G20" i="14" s="1"/>
  <c r="B27" i="22" s="1"/>
  <c r="D38" i="12"/>
  <c r="D28" i="12" s="1"/>
  <c r="B41" i="22" s="1"/>
  <c r="D39" i="12"/>
  <c r="D29" i="12" s="1"/>
  <c r="B42" i="22" s="1"/>
  <c r="C28" i="10"/>
  <c r="C23" i="10" s="1"/>
  <c r="B20" i="22" s="1"/>
  <c r="C29" i="10"/>
  <c r="C24" i="10" s="1"/>
  <c r="B21" i="22" s="1"/>
  <c r="E13" i="21" l="1"/>
  <c r="E11" i="21"/>
  <c r="B33" i="21"/>
  <c r="E33" i="21"/>
  <c r="E31" i="21"/>
  <c r="B33" i="12"/>
  <c r="B30" i="12"/>
  <c r="B29" i="12"/>
  <c r="B28" i="12"/>
</calcChain>
</file>

<file path=xl/sharedStrings.xml><?xml version="1.0" encoding="utf-8"?>
<sst xmlns="http://schemas.openxmlformats.org/spreadsheetml/2006/main" count="509" uniqueCount="413">
  <si>
    <t>Carbon Intensity</t>
  </si>
  <si>
    <t>Carbon Footprint</t>
  </si>
  <si>
    <t>1. GHG emissions</t>
  </si>
  <si>
    <t>2. Exposure to Fossile Fuel Activities</t>
  </si>
  <si>
    <t>Swiss Climate Scores - Template</t>
  </si>
  <si>
    <t>1. GHG Emissions</t>
  </si>
  <si>
    <t>2. Exposure to Fossil Fuel Activities</t>
  </si>
  <si>
    <t>Summary</t>
  </si>
  <si>
    <t xml:space="preserve">Scores </t>
  </si>
  <si>
    <t>3. Verified Commitments To Net-Zero</t>
  </si>
  <si>
    <t>4. Management to Net-Zero</t>
  </si>
  <si>
    <t>5. Credible Climate Stewardship</t>
  </si>
  <si>
    <t>6. Global Warming Alignment (Optional)</t>
  </si>
  <si>
    <t xml:space="preserve">Score </t>
  </si>
  <si>
    <t>3. Verified Commitments to NZ</t>
  </si>
  <si>
    <t xml:space="preserve">Template for the </t>
  </si>
  <si>
    <r>
      <rPr>
        <b/>
        <sz val="10"/>
        <color theme="1"/>
        <rFont val="Arial"/>
        <family val="2"/>
      </rPr>
      <t>Owner</t>
    </r>
    <r>
      <rPr>
        <sz val="8"/>
        <color theme="1"/>
        <rFont val="Arial"/>
        <family val="2"/>
      </rPr>
      <t>: AMASxSSF WG</t>
    </r>
  </si>
  <si>
    <t>Content</t>
  </si>
  <si>
    <t>Output Data</t>
  </si>
  <si>
    <t>Source:</t>
  </si>
  <si>
    <t xml:space="preserve"> TCFD</t>
  </si>
  <si>
    <t>Carbon Intensity - Portfolio</t>
  </si>
  <si>
    <t>Carbon Footprint - Portfolio</t>
  </si>
  <si>
    <t>%</t>
  </si>
  <si>
    <t>CHFM</t>
  </si>
  <si>
    <t>Input Data</t>
  </si>
  <si>
    <t>Share of investments into companies with activities in coal</t>
  </si>
  <si>
    <t>Share of investments into companies with activities in other fossil fuels</t>
  </si>
  <si>
    <t>Share of companies in portfolio with verified commitments to NZ and credible interim targets</t>
  </si>
  <si>
    <t>Yes</t>
  </si>
  <si>
    <t>No</t>
  </si>
  <si>
    <r>
      <t xml:space="preserve">Is the portfolio part of a </t>
    </r>
    <r>
      <rPr>
        <b/>
        <u/>
        <sz val="10"/>
        <color theme="1"/>
        <rFont val="Arial"/>
        <family val="2"/>
      </rPr>
      <t>third-party verified commitment</t>
    </r>
    <r>
      <rPr>
        <sz val="8"/>
        <color theme="1"/>
        <rFont val="Arial"/>
        <family val="2"/>
      </rPr>
      <t xml:space="preserve"> to NZ by the financial institution including credible interim targets</t>
    </r>
  </si>
  <si>
    <r>
      <t xml:space="preserve">Does the investment strategy include a goal to reduce the GHGe of its underlying investments through </t>
    </r>
    <r>
      <rPr>
        <b/>
        <u/>
        <sz val="10"/>
        <color theme="1"/>
        <rFont val="Arial"/>
        <family val="2"/>
      </rPr>
      <t>concrete short (1-3 years) or mid-term (5 years) targets</t>
    </r>
  </si>
  <si>
    <t>▼</t>
  </si>
  <si>
    <r>
      <t xml:space="preserve">Are companies in the portfolio subject to </t>
    </r>
    <r>
      <rPr>
        <b/>
        <u/>
        <sz val="10"/>
        <color theme="1"/>
        <rFont val="Arial"/>
        <family val="2"/>
      </rPr>
      <t>credible stewardship on climate transition</t>
    </r>
    <r>
      <rPr>
        <sz val="8"/>
        <color theme="1"/>
        <rFont val="Arial"/>
        <family val="2"/>
      </rPr>
      <t xml:space="preserve">? </t>
    </r>
  </si>
  <si>
    <r>
      <t>Is the financial institution a</t>
    </r>
    <r>
      <rPr>
        <b/>
        <u/>
        <sz val="10"/>
        <color theme="1"/>
        <rFont val="Arial"/>
        <family val="2"/>
      </rPr>
      <t xml:space="preserve"> member of a climate engagement initiative</t>
    </r>
    <r>
      <rPr>
        <sz val="8"/>
        <color theme="1"/>
        <rFont val="Arial"/>
        <family val="2"/>
      </rPr>
      <t xml:space="preserve"> </t>
    </r>
  </si>
  <si>
    <t xml:space="preserve">CHFM </t>
  </si>
  <si>
    <t>Glossary</t>
  </si>
  <si>
    <t xml:space="preserve">Scope 1 &amp; 2 </t>
  </si>
  <si>
    <t>Scope 1 &amp; 2 &amp; 3</t>
  </si>
  <si>
    <t>Committed</t>
  </si>
  <si>
    <t>Verified</t>
  </si>
  <si>
    <t>Not Committed / Verified</t>
  </si>
  <si>
    <t>Are companies of the portfolio covered by this climate engagement initiative?</t>
  </si>
  <si>
    <t>Guidance &amp; Specifications</t>
  </si>
  <si>
    <t>Portfolio assets covered by assessement</t>
  </si>
  <si>
    <t>Definitions:</t>
  </si>
  <si>
    <t xml:space="preserve">Formulas: </t>
  </si>
  <si>
    <t xml:space="preserve">Key points: </t>
  </si>
  <si>
    <t xml:space="preserve">+ Metric can be more easily applied across asset classes since it does not rely on equity ownership approach.
</t>
  </si>
  <si>
    <t>+ The calculation of this metric is fairly simple and easy to communicate to investors.</t>
  </si>
  <si>
    <t xml:space="preserve">+ Metric allows for portfolio decomposition and attribution analysis.
</t>
  </si>
  <si>
    <t>- Metric is sensitive to outliers.</t>
  </si>
  <si>
    <t>- Using revenue (instead of physical or other metrics) to normalize the data tends to favor companies with higher pricing levels relative to their peers.</t>
  </si>
  <si>
    <r>
      <rPr>
        <b/>
        <sz val="10"/>
        <color theme="1"/>
        <rFont val="Arial"/>
        <family val="2"/>
      </rPr>
      <t>Weighted Average Carbon Intensity</t>
    </r>
    <r>
      <rPr>
        <sz val="8"/>
        <color theme="1"/>
        <rFont val="Arial"/>
        <family val="2"/>
      </rPr>
      <t xml:space="preserve"> - Portfolio’s exposure to carbon-intensive companies, expressed in tons of CO2e / CHF M</t>
    </r>
  </si>
  <si>
    <t>- Changes in underlying companies’ market capitalization can be misinterpreted.</t>
  </si>
  <si>
    <t>Input</t>
  </si>
  <si>
    <t xml:space="preserve">tons of CO2e / CHFM revenue </t>
  </si>
  <si>
    <t>tons of CO2e / CHFM invested</t>
  </si>
  <si>
    <t>CO2e t</t>
  </si>
  <si>
    <t>The net-zero targets for the verified commitments should be set according to a 1.5°C objective</t>
  </si>
  <si>
    <t>The share of companies in portfolio with verified commitments should be understood as the share of assets invested in companies with verified commitments</t>
  </si>
  <si>
    <t>Current value of assets in the portfolio in companies with verified commitments to NZ</t>
  </si>
  <si>
    <t>CHF M</t>
  </si>
  <si>
    <t>Current value of total portfolio</t>
  </si>
  <si>
    <t>The first question does not require the asset manager to be part of GFANZ</t>
  </si>
  <si>
    <t>Current value of assets in the portfolio in companies currently under active climate engagement</t>
  </si>
  <si>
    <t>Current value of assets in the portfolio in companies currently supported by climate votes</t>
  </si>
  <si>
    <r>
      <rPr>
        <b/>
        <sz val="10"/>
        <color theme="1"/>
        <rFont val="Arial"/>
        <family val="2"/>
      </rPr>
      <t>Timeframe</t>
    </r>
    <r>
      <rPr>
        <sz val="8"/>
        <color theme="1"/>
        <rFont val="Arial"/>
        <family val="2"/>
      </rPr>
      <t xml:space="preserve"> - Only stewardship initiatives from the past year should be considered</t>
    </r>
  </si>
  <si>
    <r>
      <rPr>
        <b/>
        <sz val="10"/>
        <color theme="1"/>
        <rFont val="Arial"/>
        <family val="2"/>
      </rPr>
      <t xml:space="preserve">Reporting </t>
    </r>
    <r>
      <rPr>
        <sz val="8"/>
        <color theme="1"/>
        <rFont val="Arial"/>
        <family val="2"/>
      </rPr>
      <t>- Climate engagement and votes should be calculated based on the last reporting year</t>
    </r>
  </si>
  <si>
    <t xml:space="preserve"> </t>
  </si>
  <si>
    <t>Legend:</t>
  </si>
  <si>
    <t>Input cell</t>
  </si>
  <si>
    <t>Calc</t>
  </si>
  <si>
    <t>Calculation cell</t>
  </si>
  <si>
    <t>Company 1</t>
  </si>
  <si>
    <t>Company 2</t>
  </si>
  <si>
    <t>Company 3</t>
  </si>
  <si>
    <t>Company 4</t>
  </si>
  <si>
    <t>Company 5</t>
  </si>
  <si>
    <t>Company 6</t>
  </si>
  <si>
    <t>Company 7</t>
  </si>
  <si>
    <t>Company 8</t>
  </si>
  <si>
    <t>Company 9</t>
  </si>
  <si>
    <t>Company 10</t>
  </si>
  <si>
    <t>Company 11</t>
  </si>
  <si>
    <t>Company 12</t>
  </si>
  <si>
    <t>Company 13</t>
  </si>
  <si>
    <t>Company 14</t>
  </si>
  <si>
    <t xml:space="preserve">Revenues generated by other fossil fuel activities </t>
  </si>
  <si>
    <t>Revenues generated by coal activities</t>
  </si>
  <si>
    <r>
      <rPr>
        <b/>
        <sz val="10"/>
        <color theme="1"/>
        <rFont val="Arial"/>
        <family val="2"/>
      </rPr>
      <t xml:space="preserve">Currency </t>
    </r>
    <r>
      <rPr>
        <sz val="8"/>
        <color theme="1"/>
        <rFont val="Arial"/>
        <family val="2"/>
      </rPr>
      <t>- Output metrics should be expressed in CHF. If input data are sourced in foreign currency, the conversion should be made using End of Period Exchange Rate.</t>
    </r>
  </si>
  <si>
    <t>* if proxy or customized</t>
  </si>
  <si>
    <t>Benchmark name (or description *)</t>
  </si>
  <si>
    <t>dd.mm.yy</t>
  </si>
  <si>
    <t>Total carbon emissions for a portfolio normalized by the market value of the portfolio, expressed in tons CO2e / CHF M invested.</t>
  </si>
  <si>
    <t>+ Using the EVIC to normalize data is fairly intuitive to investors</t>
  </si>
  <si>
    <t>+ Metric allows for portfolio decomposition and attribution analysis</t>
  </si>
  <si>
    <t>- Metric does not take into account differences in the size of companies (e.g., does
not consider the carbon efficiency of companies).</t>
  </si>
  <si>
    <t>+ Metric may be used to compare portfolios to one another and/or to a benchmark</t>
  </si>
  <si>
    <t>Input Sheet</t>
  </si>
  <si>
    <t xml:space="preserve">Calculations </t>
  </si>
  <si>
    <t>Current value of investment</t>
  </si>
  <si>
    <t>Issuer's EVIC</t>
  </si>
  <si>
    <t>Issuer's Scope 1, 2 GHG emissions</t>
  </si>
  <si>
    <t>Issuer's Scope 1, 2 and relevant Scope 3 GHG emissions</t>
  </si>
  <si>
    <t>Issuer's revenue</t>
  </si>
  <si>
    <t>Etc.</t>
  </si>
  <si>
    <t>Current value of assets with verified commitments to NZ</t>
  </si>
  <si>
    <t>Current value of assets currently under active climate engagement</t>
  </si>
  <si>
    <t>Current value of assets currently supported by climate votes</t>
  </si>
  <si>
    <t>Current value of investment into companies with activities in coal *</t>
  </si>
  <si>
    <t>Current value of investment into companies with activities in other fossil fuels *</t>
  </si>
  <si>
    <t>Revenues generated by coal activities / total revenues</t>
  </si>
  <si>
    <t>Detailed portfolio data</t>
  </si>
  <si>
    <t>* assuming a 5% threshold of revenues</t>
  </si>
  <si>
    <t>Current value of investment of company with activities in coal *</t>
  </si>
  <si>
    <r>
      <rPr>
        <b/>
        <sz val="10"/>
        <color theme="1"/>
        <rFont val="Arial"/>
        <family val="2"/>
      </rPr>
      <t xml:space="preserve">Other fossil fuel activities recommendations </t>
    </r>
    <r>
      <rPr>
        <sz val="8"/>
        <color theme="1"/>
        <rFont val="Arial"/>
        <family val="2"/>
      </rPr>
      <t>- Other fossil fuel activities mostly include oil and gas. Some sectors are not included in the PAIs of the EU SFDR RTS and should be incorporated in the SCS to the extent possible. This includes transportation, trading, marketing. A way to calculate this indicator may be to use the PAI fossil fuel field and deduct coal activities.</t>
    </r>
  </si>
  <si>
    <t>Data covered by assessment</t>
  </si>
  <si>
    <r>
      <rPr>
        <b/>
        <sz val="10"/>
        <color theme="1"/>
        <rFont val="Arial"/>
        <family val="2"/>
      </rPr>
      <t xml:space="preserve">Credible </t>
    </r>
    <r>
      <rPr>
        <sz val="8"/>
        <color theme="1"/>
        <rFont val="Arial"/>
        <family val="2"/>
      </rPr>
      <t>- Stewardship is considered as credible when it follows defined objectives and milestones and proper monitoring and reporting on climate engagement (as per UNPRI recommendations)</t>
    </r>
  </si>
  <si>
    <t xml:space="preserve">GFANZ include the following alliances: </t>
  </si>
  <si>
    <t>Near-term targets correspond to the 2030 target as communicated to SBTi</t>
  </si>
  <si>
    <t>Company has a near-term net-zero target (as per SBTi)</t>
  </si>
  <si>
    <t>Yes / No</t>
  </si>
  <si>
    <t>Company is under active climate engagement</t>
  </si>
  <si>
    <t>Company is supported by climate votes</t>
  </si>
  <si>
    <t>Company 15</t>
  </si>
  <si>
    <t>Company 16</t>
  </si>
  <si>
    <t>Company 17</t>
  </si>
  <si>
    <t>Company 18</t>
  </si>
  <si>
    <t>Company 19</t>
  </si>
  <si>
    <t>Company 20</t>
  </si>
  <si>
    <t>Company 21</t>
  </si>
  <si>
    <t>Company 22</t>
  </si>
  <si>
    <t>Company 23</t>
  </si>
  <si>
    <t>Company 24</t>
  </si>
  <si>
    <t>Company 25</t>
  </si>
  <si>
    <t>Company 26</t>
  </si>
  <si>
    <t>Company 27</t>
  </si>
  <si>
    <t>Company 28</t>
  </si>
  <si>
    <t>Company 29</t>
  </si>
  <si>
    <t>Company 30</t>
  </si>
  <si>
    <t>Company 31</t>
  </si>
  <si>
    <t>Company 32</t>
  </si>
  <si>
    <t>Company 33</t>
  </si>
  <si>
    <t>Company 34</t>
  </si>
  <si>
    <t>Company 35</t>
  </si>
  <si>
    <t>Company 36</t>
  </si>
  <si>
    <t>Company 37</t>
  </si>
  <si>
    <t>Company 38</t>
  </si>
  <si>
    <t>Company 39</t>
  </si>
  <si>
    <t>Company 40</t>
  </si>
  <si>
    <t>Company 41</t>
  </si>
  <si>
    <t>Company 42</t>
  </si>
  <si>
    <t>Company 43</t>
  </si>
  <si>
    <t>Company 44</t>
  </si>
  <si>
    <t>Company 45</t>
  </si>
  <si>
    <t>Company 46</t>
  </si>
  <si>
    <t>Company 47</t>
  </si>
  <si>
    <t>Company 48</t>
  </si>
  <si>
    <t>Company 49</t>
  </si>
  <si>
    <t>Company 50</t>
  </si>
  <si>
    <t>Company 51</t>
  </si>
  <si>
    <t>Company 52</t>
  </si>
  <si>
    <t>Company 53</t>
  </si>
  <si>
    <t>Company 54</t>
  </si>
  <si>
    <t>Company 55</t>
  </si>
  <si>
    <t>Company 56</t>
  </si>
  <si>
    <t>Company 57</t>
  </si>
  <si>
    <t>Company 58</t>
  </si>
  <si>
    <t>Company 59</t>
  </si>
  <si>
    <t>Company 60</t>
  </si>
  <si>
    <t>Company 61</t>
  </si>
  <si>
    <t>Company 62</t>
  </si>
  <si>
    <t>Company 63</t>
  </si>
  <si>
    <t>Company 64</t>
  </si>
  <si>
    <t>Company 65</t>
  </si>
  <si>
    <t>Company 66</t>
  </si>
  <si>
    <t>Company 67</t>
  </si>
  <si>
    <t>Company 68</t>
  </si>
  <si>
    <t>Company 69</t>
  </si>
  <si>
    <t>Company 70</t>
  </si>
  <si>
    <t>Company 71</t>
  </si>
  <si>
    <t>Company 72</t>
  </si>
  <si>
    <t>Company 73</t>
  </si>
  <si>
    <t>Company 74</t>
  </si>
  <si>
    <t>Company 75</t>
  </si>
  <si>
    <t>Company 76</t>
  </si>
  <si>
    <t>Company 77</t>
  </si>
  <si>
    <t>Company 78</t>
  </si>
  <si>
    <t>Company 79</t>
  </si>
  <si>
    <t>Company 80</t>
  </si>
  <si>
    <t>Company 81</t>
  </si>
  <si>
    <t>Company 82</t>
  </si>
  <si>
    <t>Company 83</t>
  </si>
  <si>
    <t>Company 84</t>
  </si>
  <si>
    <t>Company 85</t>
  </si>
  <si>
    <t>Company 86</t>
  </si>
  <si>
    <t>Company 87</t>
  </si>
  <si>
    <t>Company 88</t>
  </si>
  <si>
    <t>Company 89</t>
  </si>
  <si>
    <t>Company 90</t>
  </si>
  <si>
    <t>Company 91</t>
  </si>
  <si>
    <t>Company 92</t>
  </si>
  <si>
    <t>Company 93</t>
  </si>
  <si>
    <t>Company 94</t>
  </si>
  <si>
    <t>Company 95</t>
  </si>
  <si>
    <t>Company 96</t>
  </si>
  <si>
    <t>Company 97</t>
  </si>
  <si>
    <t>Company 98</t>
  </si>
  <si>
    <t>Company 99</t>
  </si>
  <si>
    <t>Company 100</t>
  </si>
  <si>
    <t>* Assets in scope should focus on long only strategies</t>
  </si>
  <si>
    <t>Portfolio coverage out of total portfolio ***</t>
  </si>
  <si>
    <t>Current value of assets in scope for GHGe assessment*</t>
  </si>
  <si>
    <t>Rows I, J, K and L refer to the investment's exposure to fossil fuels. If you have this data on the level of individual company revenues, please fill in rows I and J. If you have relative data expressed in % of revenues, please fill in rows K and L.</t>
  </si>
  <si>
    <t>Carbon Intensity - Benchmark*</t>
  </si>
  <si>
    <t>Carbon Footprint - Benchmark*</t>
  </si>
  <si>
    <t>Term</t>
  </si>
  <si>
    <t>Definition</t>
  </si>
  <si>
    <t>Fossil Fuels</t>
  </si>
  <si>
    <t>Green House Gas Emissions (GHGe)</t>
  </si>
  <si>
    <t>Long only strategies</t>
  </si>
  <si>
    <t>Portfolio</t>
  </si>
  <si>
    <t>Portfolio Carbon Footprint</t>
  </si>
  <si>
    <t>SSF glossary</t>
  </si>
  <si>
    <t>Portfolio Carbon Intensity</t>
  </si>
  <si>
    <t>Scope 1 GHGe</t>
  </si>
  <si>
    <t>• Scope 1: Emissions from sources owned or controlled by the company that is measuring emissions</t>
  </si>
  <si>
    <t>SSF market study</t>
  </si>
  <si>
    <t>Scope 2 GHGe</t>
  </si>
  <si>
    <t>• Scope 2: Emissions associated with energy purchased by the company that is measuring emissions</t>
  </si>
  <si>
    <t>Scope 3 GHGe</t>
  </si>
  <si>
    <t>Glasgow Financial Alliance for Net-Zero (GFANZ)</t>
  </si>
  <si>
    <t>Science-based targets</t>
  </si>
  <si>
    <t>Climate transition</t>
  </si>
  <si>
    <t>Climate Engagement Initiative</t>
  </si>
  <si>
    <t>Climate votes</t>
  </si>
  <si>
    <t>Collaborative stewardship</t>
  </si>
  <si>
    <t>Global Warming Alignment</t>
  </si>
  <si>
    <t>CO2 equivalents (CO2e)</t>
  </si>
  <si>
    <t>Net-Zero (NZ) Commitments</t>
  </si>
  <si>
    <t>Near-term net-zero target</t>
  </si>
  <si>
    <t>EVIC (Enterprise Value Including Cash)</t>
  </si>
  <si>
    <t>Current value of assets in scope (see above) for which relevant data is available for the GHGe assessment**</t>
  </si>
  <si>
    <t>* Cash should be excluded from the portfolio coverage</t>
  </si>
  <si>
    <t>* The term “portfolio” is defined as “product or investment strategy” for asset managers.</t>
  </si>
  <si>
    <t xml:space="preserve">* Assets in scope are corporate bonds and equities </t>
  </si>
  <si>
    <r>
      <t xml:space="preserve">** GHGe assessment must include Scope 1,2 </t>
    </r>
    <r>
      <rPr>
        <b/>
        <i/>
        <sz val="10"/>
        <color theme="1"/>
        <rFont val="Arial"/>
        <family val="2"/>
      </rPr>
      <t>and</t>
    </r>
    <r>
      <rPr>
        <sz val="8"/>
        <color theme="1"/>
        <rFont val="Arial"/>
        <family val="2"/>
      </rPr>
      <t xml:space="preserve"> 3 data. Scope 3 data can include estimated and reported data</t>
    </r>
  </si>
  <si>
    <t>*** We recommend to only publish data if the portfolio coverage is at a minimum of 40% of the total assets in the portfolio.</t>
  </si>
  <si>
    <r>
      <rPr>
        <b/>
        <sz val="10"/>
        <color theme="1"/>
        <rFont val="Arial"/>
        <family val="2"/>
      </rPr>
      <t>* Benchmark</t>
    </r>
    <r>
      <rPr>
        <sz val="8"/>
        <color theme="1"/>
        <rFont val="Arial"/>
        <family val="2"/>
      </rPr>
      <t xml:space="preserve"> - Benchmark should be customized if multiple benchmarks are used.</t>
    </r>
  </si>
  <si>
    <r>
      <rPr>
        <b/>
        <sz val="10"/>
        <color theme="1"/>
        <rFont val="Arial"/>
        <family val="2"/>
      </rPr>
      <t xml:space="preserve">Timeframe </t>
    </r>
    <r>
      <rPr>
        <sz val="8"/>
        <color theme="1"/>
        <rFont val="Arial"/>
        <family val="2"/>
      </rPr>
      <t>- Use corresponding data and timeframe from data providers to the extent possible. Stick to a maximum of up to a 2 fiscal years difference in time lag (in line with EU reg)</t>
    </r>
  </si>
  <si>
    <r>
      <rPr>
        <b/>
        <sz val="10"/>
        <color theme="1"/>
        <rFont val="Arial"/>
        <family val="2"/>
      </rPr>
      <t>Coal activities recommendations</t>
    </r>
    <r>
      <rPr>
        <sz val="8"/>
        <color theme="1"/>
        <rFont val="Arial"/>
        <family val="2"/>
      </rPr>
      <t xml:space="preserve"> - Definition shoud include thermal coal, extraction and generation and should exclude metallurgical coal.</t>
    </r>
  </si>
  <si>
    <r>
      <rPr>
        <b/>
        <sz val="10"/>
        <color theme="1"/>
        <rFont val="Arial"/>
        <family val="2"/>
      </rPr>
      <t xml:space="preserve">Binary approach - </t>
    </r>
    <r>
      <rPr>
        <sz val="8"/>
        <color theme="1"/>
        <rFont val="Arial"/>
        <family val="2"/>
      </rPr>
      <t>Current value of assets in portfolio companies should be included in full from the moment they fulfill the active climate engagement and climate votes requirements respectively</t>
    </r>
  </si>
  <si>
    <t>Current value of investment of company with activities in other fossil fuels *</t>
  </si>
  <si>
    <t>Revenues generated by other fossil fuels activities / total revenues</t>
  </si>
  <si>
    <r>
      <rPr>
        <b/>
        <sz val="10"/>
        <color theme="1"/>
        <rFont val="Arial"/>
        <family val="2"/>
      </rPr>
      <t>Binary approach</t>
    </r>
    <r>
      <rPr>
        <sz val="8"/>
        <color theme="1"/>
        <rFont val="Arial"/>
        <family val="2"/>
      </rPr>
      <t xml:space="preserve"> - From the moment the related activities (coal and/or fossil fuel activities) represent more than 5% of overall revenues of a company, the full amount of current company investment should be included for the calculation.</t>
    </r>
  </si>
  <si>
    <r>
      <rPr>
        <b/>
        <sz val="10"/>
        <color theme="1"/>
        <rFont val="Arial"/>
        <family val="2"/>
      </rPr>
      <t xml:space="preserve">Binary approach </t>
    </r>
    <r>
      <rPr>
        <sz val="8"/>
        <color theme="1"/>
        <rFont val="Arial"/>
        <family val="2"/>
      </rPr>
      <t>- Current value of assets in portfolio companies should be included in full from the moment the company has publically communicated a pledge to Net-Zero and has a certified Near-term target</t>
    </r>
  </si>
  <si>
    <t>Intermediate calculation for Carbon intensity Scope 1-2</t>
  </si>
  <si>
    <t>Intermediate calculation for Carbon Footprint Scope 1-2</t>
  </si>
  <si>
    <t>1.5 degree target (Paris-aligned target)</t>
  </si>
  <si>
    <t>This is a 1.5°C target set by the global Paris climate change deal in 2015 to limit the damage wreaked by acute events such as extreme weather and chronic events such as sea level rise.
The alignment of public and private financial flows with the objectives of the Paris Agreement
on climate change. Article 2.1c of the Paris Agreement defines this alignment as making finance flows consistent with a pathway towards low greenhouse gas emissions and climate-resilient development.</t>
  </si>
  <si>
    <t>Climate engagement</t>
  </si>
  <si>
    <t>Climate engagement is an activity performed by shareholders with the goal of convincing management to take account of climate issues. This dialogue includes communicating with senior management and/or boards of companies and filing or co-filing shareholder proposals. Successful engagement can lead to changes in a company's strategy and processes so as to reduce risks.</t>
  </si>
  <si>
    <t>Adapted from SSF</t>
  </si>
  <si>
    <t>Initiatives launched with the ambition of reaching net zero by 2050. An example is Climate Action 100+</t>
  </si>
  <si>
    <t>SIF</t>
  </si>
  <si>
    <t>Credible Climate Stewardship</t>
  </si>
  <si>
    <t>o Votes/proxy votes should be consistent with the ambition of reaching net-zero by 2050.
o Any linked climate engagement strategy should be consistent with the ambition of reaching net-zero by 2050. An example for a climate engagement initiative is Climate Action 100+
o The escalation procedure is clearly defined and made transparent</t>
  </si>
  <si>
    <t>A climate transition plan sets out how an organisation will transition its business to the low carbon economy, aligning its operations, assets, portfolio, and business model to meet Net Zero. The plans should include actions and targets to meet Net Zero commitments. The requirement to publish transition plans has been included in the TCFD guidance and adoption encouraged by 2023.</t>
  </si>
  <si>
    <t>https://www.aviva.com/climate-goals-glossary/</t>
  </si>
  <si>
    <t xml:space="preserve">The amount of carbon dioxide (CO2) emission that would cause the same integrated radiative forcing or temperature change, over a given time horizon, as an emitted amount of a greenhouse gas (GHG) or a mixture of GHGs. </t>
  </si>
  <si>
    <t>https://www.ipcc.ch/site/assets/uploads/sites/2/2022/06/SR15_Full_Report_HR.pdf</t>
  </si>
  <si>
    <t>Collaborative shareholder engagement occurs when a group of institutional investors come together to engage in dialogue with companies on environmental, social and governance (ESG) issues.
By speaking to companies with a unified voice, investors can more effectively communicate their concerns to corporate management. The result is typically a more informed and constructive dialogue. Investors can benefit substantially from engaging collaboratively, but this approach can also present a series of challenges.</t>
  </si>
  <si>
    <t>https://www.unpri.org/stewardship/overview-of-collaborative-engagement-/486.article</t>
  </si>
  <si>
    <t>Portfolio Coverage</t>
  </si>
  <si>
    <t>AMAS/SSF</t>
  </si>
  <si>
    <t>the sum of the market capitalization of ordinary shares at fiscal year end, the market capitalization of preferred shares at fiscal year-end, and the book values of total debt and minorities’ interests. No
deductions of cash or cash equivalents are made to avoid the possibility of negative enterprise values.</t>
  </si>
  <si>
    <t>https://www.spglobal.com/spdji/en/documents/additional-material/faq-sp-paris-aligned-climate-transition-indices.pdf</t>
  </si>
  <si>
    <t>Carbon-based fuels from fossil hydrocarbon deposits, including coal, oil, and natural gas.
For the purposes of the Swiss Climate Scores, exposure to coal is looked at separately from exposure to other fossil fuels (i.e. oil and natural gas).</t>
  </si>
  <si>
    <t>The portfolio is considered "global warming aligned" if: 
It is guided by the goal to achieve net zero emissions by 2050, consistent with the 1.5°C warming limit of the Paris Agreement and in line with the latest IPCC findings.
Complies with the technical considerations of the TCFD 2021 PAT report “Measuring Portfolio Alignment – technical considerations”. In particular, comply with:
o Select a 1.5°C scenario that complies, at a minimum, with the scenario selection criteria set out by the Science Based Targets initiative (SBTi) in their document Foundations of Science-Based Target Setting (consideration 7).
o Prioritize granular benchmarks when they meaningfully capture material differences in decarbonization feasibility across industries or regions (Consideration 8).
o Include Scope 3 emissions for the sectors for which they are most material and for which benchmarks can be easily extracted from existing scenarios (fossil fuels, mining, automotive) (Consideration 11).</t>
  </si>
  <si>
    <t>Global Warming</t>
  </si>
  <si>
    <t>The estimated increase in global mean surface temperature (GMST) averaged over a 30-year period, or the 30-year period centered on a particular year or decade, expressed relative to pre-industrial levels unless otherwise specified. For 30-year periods that span past and future years, the current multi-decadal warming trend is assumed to continue. See also Climate change and Climate variability.</t>
  </si>
  <si>
    <t>https://www.ipcc.ch/sr15/chapter/glossary/</t>
  </si>
  <si>
    <t>Gases like carbon dioxide (CO2), nitrous oxide (N2O), methane (CH4), ozone (O3) in the atmosphere that is contributing to the green house effects are called Greenhouse Gases (GHGs). These gases prevent solar radiation from escaping, trapping the heat near the earth’s surface where it warms the earth’s atmosphere
IPCC: Greenhouse gases are those gaseous constituents of the atmosphere, both natural and anthropogenic, that absorb and emit radiation at specific wavelengths within the spectrum of terrestrial radiation emitted by the Earth’s surface, the atmosphere itself and by clouds. This property causes the greenhouse effect. Water vapour (H2O), carbon dioxide (CO2), nitrous oxide (N2O), methane (CH4) and ozone (O3) are the primary GHGs in the Earth’s atmosphere. Moreover, there are a number of entirely human-made GHGs in the atmosphere, such as the halocarbons and other chlorine- and bromine-containing substances, dealt with under the Montreal Protocol. Beside CO2, N2O and CH4, the Kyoto Protocol deals with the GHGs sulphur hexafluoride (SF6), hydrofluorocarbons (HFCs) and perfluorocarbons (PFCs). See also Carbon dioxide (CO2), Methane (CH4), Nitrous oxide (N2O) and Ozone (O3).</t>
  </si>
  <si>
    <t>Near-term targets correspond to the 2030 target as communicated to the Science Based Targets initiative (SBTi)</t>
  </si>
  <si>
    <t xml:space="preserve">Net Zero aligned funds are investments that are aligned with Net-Zero emissions by 2050 or sooner. </t>
  </si>
  <si>
    <t>Fund or investment product</t>
  </si>
  <si>
    <t xml:space="preserve">A carbon footprint refers to the entire greenhouse gas (GHG) emissions of a portfolio. It is calculated in tons of CO2 equivalents per million USD invested (tCO2e/mUSD). It expresses the amount of annual GHG emissions which can be allocated to the investor per million USD invested in a portfolio and is therefore probably the most intuitive carbon metric available at the portfolio level.
For the purpose of the Swiss Climate Scores: Total carbon emissions for a portfolio normalized by the market value of the portfolio, expressed in tons CO2e / CHF M invested. This is calculated using the following formula:
</t>
  </si>
  <si>
    <t>The volume of carbon emissions per million dollars of revenue (carbon efficiency of a
portfolio), expressed in tonnes CO2e / $M revenue. A common measure of this is the Weighted Average Carbon Intensity (WACI).</t>
  </si>
  <si>
    <t>Weighted Average Carbon Intensity (WACI)</t>
  </si>
  <si>
    <t>Coal based Revenues</t>
  </si>
  <si>
    <t>For the purposes of the Swiss Climate Score, coal based revenues are revenues generated by companies through activities in thermal coal, extraction and generation but exclude metallurgical coal. From the moment the related activities (coal and/or fossil fuel activities) represent more than 5% of overall revenues of a company, the full amount of current company investment is included for the calculation.</t>
  </si>
  <si>
    <t>Other fossil Fuel based revenues</t>
  </si>
  <si>
    <t>For the purposes of the Swiss Climate Score, other fossil fuel based revenues are revenues generated by oil and gas activities. Some sectors are not included in the PAIs of the EU SFDR RTS and should be incorporated in the Swiss Climate Score to the extent possible. This includes transportation, trading, marketing. A way to calculate this indicator may be to use the PAI fossil fuel field and deduct coal activities. From the moment the related activities (coal and/or fossil fuel activities) represent more than 5% of overall revenues of a company, the full amount of current company investment is included for the calculation.</t>
  </si>
  <si>
    <t>Share of companies in portfolio with verified commitments to Net-Zero</t>
  </si>
  <si>
    <t>Companies must have publically communicated a pledge to reach net-zero and have near-term targets be certified by one of the following providers:
o Science based targets initiative (SBTi).</t>
  </si>
  <si>
    <t>Principal Adverse Impacts (PAI)</t>
  </si>
  <si>
    <t>Principal Adverse Impact (PAI) is a key concept in the EU’s Sustainable Finance Disclosure Regulation (SFDR), one of the EU Action Plan on Sustainable Finance’s landmark regulations. PAI is defined as “Negative, material or likely to be material effects on sustainability factors that are caused, compounded by or directly linked to investment decisions and advice performed by the legal entity.”
Principles Adverse Impact indicators are the predefined list of ESG indicators and metrics (such as carbon emissions, wastewater emissions, social violations, etc.) that are considered to always have a negative impact.</t>
  </si>
  <si>
    <t>EU SFDR RTS</t>
  </si>
  <si>
    <t>These Joint Committee draft Regulatory Technical Standards (RTS) on ESG disclosures have been developed by the three European Supervisory Authorities (EBA, EIOPA and ESMA) under the EU Regulation on sustainability-related disclosures in the financial services sector Regulation (SFDR), which aims to strengthen protection for end-investors and improve the disclosures that they receive from a broad range of financial market participants and financial advisers, as well as regarding financial products.</t>
  </si>
  <si>
    <t>Climate Action 100+</t>
  </si>
  <si>
    <t>Intermediate calculation for Carbon intensity Scope1-3</t>
  </si>
  <si>
    <t>Intermediate calculation for Carbon Footprint Scope 1-3</t>
  </si>
  <si>
    <t>Data provider(s) - GHGe data</t>
  </si>
  <si>
    <t xml:space="preserve">GFANZ is a global coalition of leading financial institutions committed to accelerating the decarbonization of the economy. </t>
  </si>
  <si>
    <t>https://www.gfanzero.com/</t>
  </si>
  <si>
    <t>Votes/proxy votes that are consistent with the ambition of reaching net-zero by 2050</t>
  </si>
  <si>
    <t>For the purposes of the Swiss Climate Scores, the portfolio coverage is defined as the % of portfolio assets by volume which fulfil two criteria:
1: Volumes are from the asset classes corporate bonds and equities
2: Volumes are long positions
3: GHGe data for Scope 1, 2 and 3 is available either in reported or estimated form</t>
  </si>
  <si>
    <t>A long-only strategy is when you only invest in long positions. For the purposes of the Swiss Climate Score, as of 2022, only long positions should be considered.</t>
  </si>
  <si>
    <t>The term "Science-based targets" is currently mostly applied in the context of climate targets. Such targets provide a clearly defined pathway for companies to reduce greenhouse gas (GHG) emissions. According to the Science-based targets initiative, targets are considered "science-based" if they are in line with what the latest climate science deems necessary to meet the goals of the Paris Agreement —limiting global warming to well below 2°C above pre-industrial levels and pursuing efforts to limit warming to 1.5°C. the concept can also be applied to other sustainability targets.</t>
  </si>
  <si>
    <t>• Scope 3: Emissions related to upstream elements of the supply chain (e.g. Purchased goods and business travel) and downstream elements (use and end-of life treatment sold products) of a company that is measuring emissions.</t>
  </si>
  <si>
    <t xml:space="preserve">Portfolio’s exposure to carbon-intensive companies, expressed in tons of CO2e / CHF M. For the purposes of the climate scores, the WACI is calculated using the following formula:
</t>
  </si>
  <si>
    <r>
      <t xml:space="preserve">* </t>
    </r>
    <r>
      <rPr>
        <b/>
        <sz val="10"/>
        <color theme="1"/>
        <rFont val="Arial"/>
        <family val="2"/>
      </rPr>
      <t xml:space="preserve">Benchmark </t>
    </r>
    <r>
      <rPr>
        <sz val="8"/>
        <color theme="1"/>
        <rFont val="Arial"/>
        <family val="2"/>
      </rPr>
      <t>- Benchmark can be an index or a proxy thereof that reflects the assets covered by the GHGe reporting. Make sure that the calculation of benchmark KPI does not deviate from the calculation of portfolio KPI.</t>
    </r>
  </si>
  <si>
    <t>Data as of [DATE / END OF PERIOD]</t>
  </si>
  <si>
    <t>(see current industry practice below) **</t>
  </si>
  <si>
    <t>(see current industry practice below) ***</t>
  </si>
  <si>
    <r>
      <t>**</t>
    </r>
    <r>
      <rPr>
        <b/>
        <sz val="10"/>
        <color theme="1"/>
        <rFont val="Arial"/>
        <family val="2"/>
      </rPr>
      <t xml:space="preserve"> Carbon intensity </t>
    </r>
    <r>
      <rPr>
        <sz val="8"/>
        <color theme="1"/>
        <rFont val="Arial"/>
        <family val="2"/>
      </rPr>
      <t xml:space="preserve">- Current industry practice is to use the value of assets in scope for which relevant data is available for the GHGe assessment (see input sheet) as a denominator. </t>
    </r>
  </si>
  <si>
    <r>
      <t>***</t>
    </r>
    <r>
      <rPr>
        <b/>
        <sz val="10"/>
        <color theme="1"/>
        <rFont val="Arial"/>
        <family val="2"/>
      </rPr>
      <t xml:space="preserve"> Carbon footprint </t>
    </r>
    <r>
      <rPr>
        <sz val="8"/>
        <color theme="1"/>
        <rFont val="Arial"/>
        <family val="2"/>
      </rPr>
      <t xml:space="preserve">- Current industry practice is to use the value of total portfolio (see input sheet) as a denominator. </t>
    </r>
  </si>
  <si>
    <t>Paris-aligned level - Carbon Footprint</t>
  </si>
  <si>
    <t xml:space="preserve">Paris-aligned level - Carbon Intensity  </t>
  </si>
  <si>
    <t>Examples / Sources</t>
  </si>
  <si>
    <t xml:space="preserve">
https://www.sustainalytics.com/esg-research/resource/investors-esg-blog/PAI-data-remains-strong</t>
  </si>
  <si>
    <t xml:space="preserve">
https://www.eba.europa.eu/regulation-and-policy/transparency-and-pillar-3/joint-rts-esg-disclosure-standards-financial-market-participants</t>
  </si>
  <si>
    <t>CURRENT STATE</t>
  </si>
  <si>
    <t>Greenhouse Gas Emissions</t>
  </si>
  <si>
    <t>Exposure to Fossil Fuel Activities</t>
  </si>
  <si>
    <t>Encompasses all sources of greenhouse gas emissions from invested</t>
  </si>
  <si>
    <t>There is scientific consensus of the need to phase-out coal</t>
  </si>
  <si>
    <t>companies (scope 1-3), including relevant emissions of their suppliers</t>
  </si>
  <si>
    <t>and stop financing new fossil fuel projects. Below figures show</t>
  </si>
  <si>
    <t>and products.</t>
  </si>
  <si>
    <t>the share of investments into companies that earn more than 5%</t>
  </si>
  <si>
    <t>of their revenues from such business activities.</t>
  </si>
  <si>
    <t>TRANSITION TO NET ZERO</t>
  </si>
  <si>
    <t xml:space="preserve">Financial institutions can contribute to the transition to net-zero, by </t>
  </si>
  <si>
    <t xml:space="preserve">Verified Commitments to Net-Zero </t>
  </si>
  <si>
    <t>engaging with invested companies on third-party verified, science-</t>
  </si>
  <si>
    <t>Companies are increasignly committing voluntarily to</t>
  </si>
  <si>
    <t>based net-zero aligned transition plans until 2050.</t>
  </si>
  <si>
    <t xml:space="preserve">transitioning to net-zero and setting interim targets. The effectiveness </t>
  </si>
  <si>
    <t xml:space="preserve">of such commitments depends on whether interim targets are credible, </t>
  </si>
  <si>
    <t>Are companies in the portfolio subject to credible</t>
  </si>
  <si>
    <t>science-based, and transparent.</t>
  </si>
  <si>
    <t xml:space="preserve">Share of companies in portfolio with verified </t>
  </si>
  <si>
    <t>commitments to net-zero and credible interim targets:</t>
  </si>
  <si>
    <t>Is the financial institution a member of a climate</t>
  </si>
  <si>
    <t>Management to Net-Zero</t>
  </si>
  <si>
    <t xml:space="preserve">Financial institutions can contribute to the transition to net-zero, </t>
  </si>
  <si>
    <t xml:space="preserve">by aligning their investment strategy with a consistent 1.5°C </t>
  </si>
  <si>
    <t>decarbonisation pathway.</t>
  </si>
  <si>
    <t>Does the investment strategy include a goal to reduce</t>
  </si>
  <si>
    <t>the greenhouse gas emissions of its underlying</t>
  </si>
  <si>
    <t>investments through concrete short (1-3 years)</t>
  </si>
  <si>
    <t xml:space="preserve">This is the level of global warming that would occur if the global </t>
  </si>
  <si>
    <t xml:space="preserve">economy acted with the same ambition as the companies in the </t>
  </si>
  <si>
    <t>portfolio. Some portfolios with climate objectives may intentionally</t>
  </si>
  <si>
    <t>Is the portfolio part of a third-party verified commitment</t>
  </si>
  <si>
    <t xml:space="preserve">include investments in companies that are not yet on track to </t>
  </si>
  <si>
    <t xml:space="preserve">to net-zero by the financial institution, including </t>
  </si>
  <si>
    <t xml:space="preserve">1.5°C, but seek to contribute actively to climate goals by </t>
  </si>
  <si>
    <t xml:space="preserve">improving the alignment of investee companies to bring a larger </t>
  </si>
  <si>
    <t>share of the economy into alignment over time.</t>
  </si>
  <si>
    <t xml:space="preserve">The combined set of indicators above, their display, and the below </t>
  </si>
  <si>
    <t>minimum criteria for these indicators are considered by the Swiss</t>
  </si>
  <si>
    <t>government as current best practice to establish transparency on the</t>
  </si>
  <si>
    <t>alignment with global climate goals. The Federal Council recommends</t>
  </si>
  <si>
    <t xml:space="preserve"> to all financial institutions such transparency on all investment </t>
  </si>
  <si>
    <t>products and investment management mandates, where applicable.</t>
  </si>
  <si>
    <t>Intensity</t>
  </si>
  <si>
    <t>Benchmark</t>
  </si>
  <si>
    <t>Scope 1+2</t>
  </si>
  <si>
    <t>Scope 3</t>
  </si>
  <si>
    <t>Footprint</t>
  </si>
  <si>
    <t>Werte für die Summary-Seite</t>
  </si>
  <si>
    <t>Paris-aligned level</t>
  </si>
  <si>
    <t>Benchmark:</t>
  </si>
  <si>
    <t>Portfolio assets covered by assessment:</t>
  </si>
  <si>
    <t>Coal:</t>
  </si>
  <si>
    <t>other fossil fuels:</t>
  </si>
  <si>
    <t>Data providers - GHGe data:</t>
  </si>
  <si>
    <t>Transition to net zero</t>
  </si>
  <si>
    <t>Share of companies…</t>
  </si>
  <si>
    <t>Are companies in portfolio…</t>
  </si>
  <si>
    <t>if yes 1:</t>
  </si>
  <si>
    <t>if yes 2:</t>
  </si>
  <si>
    <t>if yes 3:</t>
  </si>
  <si>
    <t>member</t>
  </si>
  <si>
    <t>if yes</t>
  </si>
  <si>
    <t>Does the investment strategy…</t>
  </si>
  <si>
    <t>is the portfolio…</t>
  </si>
  <si>
    <t>Portfolie assets covered by assessment</t>
  </si>
  <si>
    <t>Climate scenarios used</t>
  </si>
  <si>
    <t>Data provider</t>
  </si>
  <si>
    <t>incl. Relevant Scope 3</t>
  </si>
  <si>
    <t>excl. Relevant Scope 3</t>
  </si>
  <si>
    <t>Credible Climate Stewardship/Dialogue</t>
  </si>
  <si>
    <t xml:space="preserve">An initiative taken by the investment industry to ensure that the world’s largest corporate greenhouse gas emitters take the necessary action on climate change. Signatories engage with companies to curb emissions, improve governance and strengthen climate-related financial  disclosures. </t>
  </si>
  <si>
    <t>https://www.climateaction100.org/</t>
  </si>
  <si>
    <t>TCFD</t>
  </si>
  <si>
    <t>Global Warming Potential</t>
  </si>
  <si>
    <t>Below 1.5 °C</t>
  </si>
  <si>
    <t>Below 2°C</t>
  </si>
  <si>
    <t>Below 3°C</t>
  </si>
  <si>
    <t>Below 4°C</t>
  </si>
  <si>
    <t>Above 4°C</t>
  </si>
  <si>
    <t>GFANZ</t>
  </si>
  <si>
    <t>UNDP
more extensive definition in IPCC report</t>
  </si>
  <si>
    <t>IPCC https://www.ipcc.ch/site/assets/uploads/sites/2/2022/06/SR15_Full_Report_HR.pdf</t>
  </si>
  <si>
    <r>
      <rPr>
        <b/>
        <sz val="10"/>
        <color theme="1"/>
        <rFont val="Arial"/>
        <family val="2"/>
      </rPr>
      <t xml:space="preserve">Carbon data for GHGe </t>
    </r>
    <r>
      <rPr>
        <sz val="8"/>
        <color theme="1"/>
        <rFont val="Arial"/>
        <family val="2"/>
      </rPr>
      <t>- Asset Managers should display both combined Scope 1 and 2 emissions as well as combined Scope 1, 2 and relevant Scope 3 GHG emissions. This is meant to give clarity on the different nature of scope 1 and 2 versus scope 3 data.</t>
    </r>
  </si>
  <si>
    <t>Version 1.0</t>
  </si>
  <si>
    <r>
      <rPr>
        <b/>
        <sz val="10"/>
        <color theme="1"/>
        <rFont val="Arial"/>
        <family val="2"/>
      </rPr>
      <t>Latest update:</t>
    </r>
    <r>
      <rPr>
        <sz val="10"/>
        <color theme="1"/>
        <rFont val="Arial"/>
        <family val="2"/>
      </rPr>
      <t xml:space="preserve"> 05.10.2022</t>
    </r>
  </si>
  <si>
    <r>
      <rPr>
        <b/>
        <sz val="10"/>
        <color theme="1"/>
        <rFont val="Arial"/>
        <family val="2"/>
      </rPr>
      <t xml:space="preserve">Reference period </t>
    </r>
    <r>
      <rPr>
        <sz val="8"/>
        <color theme="1"/>
        <rFont val="Arial"/>
        <family val="2"/>
      </rPr>
      <t>- We recommend publishing the SCS annually on the basis of the last FY period.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</si>
</sst>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x14ac:knownFonts="1">
    <font>
      <sz val="8"/>
      <color theme="1"/>
      <name val="Arial"/>
      <family val="2"/>
    </font>
    <font>
      <sz val="10"/>
      <color theme="1"/>
      <name val="Arial"/>
      <family val="2"/>
    </font>
    <font>
      <sz val="10"/>
      <color theme="1"/>
      <name val="Arial"/>
      <family val="2"/>
    </font>
    <font>
      <sz val="10"/>
      <color theme="1"/>
      <name val="Arial"/>
      <family val="2"/>
    </font>
    <font>
      <b/>
      <sz val="10"/>
      <color theme="1"/>
      <name val="Arial"/>
      <family val="2"/>
    </font>
    <font>
      <b/>
      <u/>
      <sz val="10"/>
      <color theme="1"/>
      <name val="Arial"/>
      <family val="2"/>
    </font>
    <font>
      <i/>
      <sz val="10"/>
      <color theme="1"/>
      <name val="Arial"/>
      <family val="2"/>
    </font>
    <font>
      <u/>
      <sz val="10"/>
      <color theme="10"/>
      <name val="Arial"/>
      <family val="2"/>
    </font>
    <font>
      <sz val="10"/>
      <color theme="0"/>
      <name val="Arial"/>
      <family val="2"/>
    </font>
    <font>
      <sz val="8"/>
      <name val="Arial"/>
      <family val="2"/>
    </font>
    <font>
      <sz val="10"/>
      <color rgb="FF3F3F76"/>
      <name val="Arial"/>
      <family val="2"/>
    </font>
    <font>
      <b/>
      <sz val="10"/>
      <color rgb="FFFA7D00"/>
      <name val="Arial"/>
      <family val="2"/>
    </font>
    <font>
      <sz val="10"/>
      <color rgb="FFFF0000"/>
      <name val="Arial"/>
      <family val="2"/>
    </font>
    <font>
      <b/>
      <sz val="10"/>
      <color rgb="FFFF0000"/>
      <name val="Arial"/>
      <family val="2"/>
    </font>
    <font>
      <sz val="10"/>
      <color theme="1"/>
      <name val="Arial"/>
      <family val="2"/>
    </font>
    <font>
      <sz val="11"/>
      <color rgb="FF000000"/>
      <name val="Calibri"/>
      <family val="2"/>
    </font>
    <font>
      <b/>
      <i/>
      <sz val="10"/>
      <color theme="1"/>
      <name val="Arial"/>
      <family val="2"/>
    </font>
    <font>
      <sz val="8"/>
      <color theme="1"/>
      <name val="Arial"/>
      <family val="2"/>
    </font>
    <font>
      <b/>
      <sz val="14"/>
      <color theme="1"/>
      <name val="Arial"/>
      <family val="2"/>
      <scheme val="minor"/>
    </font>
    <font>
      <b/>
      <sz val="10"/>
      <color theme="1"/>
      <name val="Arial"/>
      <family val="2"/>
      <scheme val="minor"/>
    </font>
    <font>
      <sz val="10"/>
      <color theme="4"/>
      <name val="Arial"/>
      <family val="2"/>
    </font>
    <font>
      <b/>
      <sz val="11"/>
      <color rgb="FF000000"/>
      <name val="Calibri"/>
      <family val="2"/>
    </font>
    <font>
      <b/>
      <sz val="11"/>
      <color theme="0"/>
      <name val="Calibri"/>
      <family val="2"/>
    </font>
    <font>
      <b/>
      <sz val="20"/>
      <color theme="4"/>
      <name val="Segoe UI Symbol"/>
      <family val="2"/>
    </font>
    <font>
      <b/>
      <sz val="20"/>
      <color theme="4"/>
      <name val="Arial"/>
      <family val="2"/>
    </font>
    <font>
      <b/>
      <sz val="16"/>
      <color theme="4"/>
      <name val="Arial"/>
      <family val="2"/>
    </font>
    <font>
      <b/>
      <sz val="8"/>
      <color theme="1"/>
      <name val="Arial"/>
      <family val="2"/>
    </font>
    <font>
      <sz val="8"/>
      <color theme="0"/>
      <name val="Arial"/>
      <family val="2"/>
    </font>
  </fonts>
  <fills count="11">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rgb="FFFFCC99"/>
      </patternFill>
    </fill>
    <fill>
      <patternFill patternType="solid">
        <fgColor rgb="FFF2F2F2"/>
      </patternFill>
    </fill>
    <fill>
      <patternFill patternType="solid">
        <fgColor theme="0"/>
        <bgColor indexed="64"/>
      </patternFill>
    </fill>
    <fill>
      <patternFill patternType="solid">
        <fgColor theme="3"/>
        <bgColor indexed="64"/>
      </patternFill>
    </fill>
    <fill>
      <patternFill patternType="solid">
        <fgColor theme="4"/>
        <bgColor indexed="64"/>
      </patternFill>
    </fill>
    <fill>
      <patternFill patternType="solid">
        <fgColor theme="2"/>
        <bgColor indexed="64"/>
      </patternFill>
    </fill>
    <fill>
      <patternFill patternType="solid">
        <fgColor theme="6"/>
        <bgColor indexed="64"/>
      </patternFill>
    </fill>
  </fills>
  <borders count="13">
    <border>
      <left/>
      <right/>
      <top/>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3">
    <xf numFmtId="0" fontId="0" fillId="0" borderId="0"/>
    <xf numFmtId="0" fontId="7" fillId="0" borderId="0" applyNumberFormat="0" applyFill="0" applyBorder="0" applyAlignment="0" applyProtection="0"/>
    <xf numFmtId="0" fontId="10" fillId="4" borderId="1" applyNumberFormat="0" applyAlignment="0" applyProtection="0"/>
    <xf numFmtId="0" fontId="11" fillId="5" borderId="1" applyNumberFormat="0" applyAlignment="0" applyProtection="0"/>
    <xf numFmtId="9" fontId="14" fillId="0" borderId="0" applyFont="0" applyFill="0" applyBorder="0" applyAlignment="0" applyProtection="0"/>
    <xf numFmtId="0" fontId="17" fillId="0" borderId="0"/>
    <xf numFmtId="0" fontId="18" fillId="0" borderId="0" applyNumberFormat="0" applyFill="0" applyAlignment="0" applyProtection="0"/>
    <xf numFmtId="0" fontId="19" fillId="0" borderId="0" applyNumberFormat="0" applyFill="0" applyAlignment="0" applyProtection="0"/>
    <xf numFmtId="0" fontId="20" fillId="0" borderId="0" applyNumberFormat="0" applyFill="0" applyBorder="0" applyAlignment="0" applyProtection="0"/>
    <xf numFmtId="0" fontId="14" fillId="0" borderId="0"/>
    <xf numFmtId="0" fontId="17" fillId="0" borderId="0"/>
    <xf numFmtId="0" fontId="18" fillId="0" borderId="0" applyNumberFormat="0" applyFill="0" applyAlignment="0" applyProtection="0"/>
    <xf numFmtId="0" fontId="19" fillId="0" borderId="0" applyNumberFormat="0" applyFill="0" applyAlignment="0" applyProtection="0"/>
  </cellStyleXfs>
  <cellXfs count="98">
    <xf numFmtId="0" fontId="0" fillId="0" borderId="0" xfId="0"/>
    <xf numFmtId="0" fontId="4" fillId="0" borderId="0" xfId="0" applyFont="1"/>
    <xf numFmtId="0" fontId="4" fillId="2" borderId="0" xfId="0" applyFont="1" applyFill="1"/>
    <xf numFmtId="0" fontId="0" fillId="2" borderId="0" xfId="0" applyFill="1"/>
    <xf numFmtId="0" fontId="0" fillId="0" borderId="0" xfId="0" applyAlignment="1">
      <alignment horizontal="left" indent="3"/>
    </xf>
    <xf numFmtId="0" fontId="4" fillId="0" borderId="0" xfId="0" applyFont="1" applyAlignment="1">
      <alignment horizontal="left" indent="1"/>
    </xf>
    <xf numFmtId="0" fontId="4" fillId="3" borderId="0" xfId="0" applyFont="1" applyFill="1"/>
    <xf numFmtId="0" fontId="0" fillId="3" borderId="0" xfId="0" applyFill="1"/>
    <xf numFmtId="0" fontId="0" fillId="0" borderId="0" xfId="0" applyAlignment="1">
      <alignment horizontal="left"/>
    </xf>
    <xf numFmtId="0" fontId="5" fillId="0" borderId="0" xfId="0" applyFont="1"/>
    <xf numFmtId="0" fontId="6" fillId="0" borderId="0" xfId="0" applyFont="1"/>
    <xf numFmtId="0" fontId="7" fillId="0" borderId="0" xfId="1"/>
    <xf numFmtId="0" fontId="8" fillId="0" borderId="0" xfId="0" applyFont="1"/>
    <xf numFmtId="0" fontId="0" fillId="6" borderId="0" xfId="0" applyFill="1"/>
    <xf numFmtId="0" fontId="0" fillId="0" borderId="0" xfId="0" quotePrefix="1"/>
    <xf numFmtId="0" fontId="10" fillId="4" borderId="1" xfId="2"/>
    <xf numFmtId="0" fontId="11" fillId="5" borderId="1" xfId="3"/>
    <xf numFmtId="0" fontId="4" fillId="6" borderId="0" xfId="0" applyFont="1" applyFill="1"/>
    <xf numFmtId="0" fontId="4" fillId="0" borderId="0" xfId="0" applyFont="1" applyAlignment="1">
      <alignment vertical="top" wrapText="1"/>
    </xf>
    <xf numFmtId="0" fontId="4" fillId="0" borderId="0" xfId="0" applyFont="1" applyAlignment="1">
      <alignment horizontal="left" vertical="top" wrapText="1"/>
    </xf>
    <xf numFmtId="0" fontId="0" fillId="0" borderId="0" xfId="0" applyAlignment="1">
      <alignment horizontal="left" indent="1"/>
    </xf>
    <xf numFmtId="0" fontId="6" fillId="0" borderId="0" xfId="0" applyFont="1" applyAlignment="1">
      <alignment horizontal="left" indent="1"/>
    </xf>
    <xf numFmtId="0" fontId="12" fillId="3" borderId="0" xfId="0" applyFont="1" applyFill="1"/>
    <xf numFmtId="0" fontId="6" fillId="3" borderId="0" xfId="0" applyFont="1" applyFill="1"/>
    <xf numFmtId="14" fontId="10" fillId="4" borderId="1" xfId="2" applyNumberFormat="1"/>
    <xf numFmtId="9" fontId="10" fillId="4" borderId="1" xfId="4" applyFont="1" applyFill="1" applyBorder="1"/>
    <xf numFmtId="49" fontId="0" fillId="3" borderId="0" xfId="0" applyNumberFormat="1" applyFill="1"/>
    <xf numFmtId="49" fontId="0" fillId="3" borderId="0" xfId="0" quotePrefix="1" applyNumberFormat="1" applyFill="1"/>
    <xf numFmtId="10" fontId="11" fillId="5" borderId="1" xfId="3" applyNumberFormat="1"/>
    <xf numFmtId="164" fontId="11" fillId="5" borderId="1" xfId="3" applyNumberFormat="1"/>
    <xf numFmtId="9" fontId="11" fillId="5" borderId="1" xfId="4" applyFont="1" applyFill="1" applyBorder="1"/>
    <xf numFmtId="0" fontId="14" fillId="0" borderId="0" xfId="9"/>
    <xf numFmtId="0" fontId="13" fillId="0" borderId="0" xfId="0" applyFont="1"/>
    <xf numFmtId="0" fontId="12" fillId="0" borderId="0" xfId="0" applyFont="1"/>
    <xf numFmtId="0" fontId="12" fillId="0" borderId="0" xfId="0" quotePrefix="1" applyFont="1"/>
    <xf numFmtId="0" fontId="13" fillId="0" borderId="0" xfId="0" quotePrefix="1" applyFont="1"/>
    <xf numFmtId="0" fontId="15" fillId="3" borderId="0" xfId="0" applyFont="1" applyFill="1" applyAlignment="1">
      <alignment vertical="center" wrapText="1"/>
    </xf>
    <xf numFmtId="0" fontId="22" fillId="7" borderId="5" xfId="0" applyFont="1" applyFill="1" applyBorder="1" applyAlignment="1">
      <alignment vertical="center" wrapText="1"/>
    </xf>
    <xf numFmtId="0" fontId="22" fillId="7" borderId="6" xfId="0" applyFont="1" applyFill="1" applyBorder="1" applyAlignment="1">
      <alignment vertical="center" wrapText="1"/>
    </xf>
    <xf numFmtId="0" fontId="22" fillId="7" borderId="7" xfId="0" applyFont="1" applyFill="1" applyBorder="1" applyAlignment="1">
      <alignment vertical="center" wrapText="1"/>
    </xf>
    <xf numFmtId="0" fontId="21" fillId="3" borderId="8" xfId="0" applyFont="1" applyFill="1" applyBorder="1" applyAlignment="1">
      <alignment vertical="center" wrapText="1"/>
    </xf>
    <xf numFmtId="0" fontId="15" fillId="3" borderId="9" xfId="0" applyFont="1" applyFill="1" applyBorder="1" applyAlignment="1">
      <alignment vertical="center" wrapText="1"/>
    </xf>
    <xf numFmtId="0" fontId="7" fillId="3" borderId="9" xfId="1" applyFill="1" applyBorder="1" applyAlignment="1">
      <alignment vertical="center" wrapText="1"/>
    </xf>
    <xf numFmtId="0" fontId="21" fillId="3" borderId="10" xfId="0" applyFont="1" applyFill="1" applyBorder="1" applyAlignment="1">
      <alignment vertical="center" wrapText="1"/>
    </xf>
    <xf numFmtId="0" fontId="15" fillId="3" borderId="11" xfId="0" applyFont="1" applyFill="1" applyBorder="1" applyAlignment="1">
      <alignment vertical="center" wrapText="1"/>
    </xf>
    <xf numFmtId="0" fontId="15" fillId="3" borderId="12" xfId="0" applyFont="1" applyFill="1" applyBorder="1" applyAlignment="1">
      <alignment vertical="center" wrapText="1"/>
    </xf>
    <xf numFmtId="0" fontId="17" fillId="8" borderId="0" xfId="10" applyFill="1"/>
    <xf numFmtId="0" fontId="17" fillId="0" borderId="0" xfId="10"/>
    <xf numFmtId="0" fontId="18" fillId="0" borderId="0" xfId="11"/>
    <xf numFmtId="0" fontId="19" fillId="9" borderId="0" xfId="12" applyFill="1"/>
    <xf numFmtId="0" fontId="17" fillId="9" borderId="0" xfId="10" applyFill="1"/>
    <xf numFmtId="0" fontId="20" fillId="9" borderId="0" xfId="8" applyFill="1"/>
    <xf numFmtId="0" fontId="17" fillId="6" borderId="0" xfId="10" applyFill="1"/>
    <xf numFmtId="0" fontId="25" fillId="9" borderId="0" xfId="10" applyFont="1" applyFill="1" applyAlignment="1">
      <alignment horizontal="left" indent="25"/>
    </xf>
    <xf numFmtId="0" fontId="25" fillId="9" borderId="0" xfId="10" applyFont="1" applyFill="1" applyAlignment="1">
      <alignment horizontal="center"/>
    </xf>
    <xf numFmtId="0" fontId="19" fillId="0" borderId="0" xfId="12"/>
    <xf numFmtId="0" fontId="26" fillId="0" borderId="0" xfId="10" applyFont="1"/>
    <xf numFmtId="0" fontId="0" fillId="0" borderId="0" xfId="10" applyFont="1"/>
    <xf numFmtId="10" fontId="17" fillId="0" borderId="0" xfId="10" applyNumberFormat="1"/>
    <xf numFmtId="10" fontId="0" fillId="0" borderId="0" xfId="10" applyNumberFormat="1" applyFont="1"/>
    <xf numFmtId="0" fontId="17" fillId="0" borderId="0" xfId="4" applyNumberFormat="1" applyFont="1"/>
    <xf numFmtId="1" fontId="17" fillId="0" borderId="0" xfId="10" applyNumberFormat="1"/>
    <xf numFmtId="0" fontId="10" fillId="4" borderId="1" xfId="2" applyNumberFormat="1"/>
    <xf numFmtId="0" fontId="27" fillId="0" borderId="0" xfId="0" applyFont="1"/>
    <xf numFmtId="10" fontId="20" fillId="9" borderId="0" xfId="8" applyNumberFormat="1" applyFill="1" applyAlignment="1">
      <alignment horizontal="left"/>
    </xf>
    <xf numFmtId="0" fontId="21" fillId="0" borderId="8" xfId="0" applyFont="1" applyBorder="1" applyAlignment="1">
      <alignment vertical="center" wrapText="1"/>
    </xf>
    <xf numFmtId="0" fontId="15" fillId="0" borderId="0" xfId="0" applyFont="1" applyAlignment="1">
      <alignment vertical="center" wrapText="1"/>
    </xf>
    <xf numFmtId="0" fontId="7" fillId="0" borderId="9" xfId="1" applyFill="1" applyBorder="1" applyAlignment="1">
      <alignment vertical="center" wrapText="1"/>
    </xf>
    <xf numFmtId="0" fontId="15" fillId="0" borderId="9" xfId="0" applyFont="1" applyBorder="1" applyAlignment="1">
      <alignment vertical="center" wrapText="1"/>
    </xf>
    <xf numFmtId="0" fontId="17" fillId="0" borderId="0" xfId="5"/>
    <xf numFmtId="0" fontId="10" fillId="4" borderId="1" xfId="2" applyAlignment="1">
      <alignment horizontal="left"/>
    </xf>
    <xf numFmtId="9" fontId="0" fillId="0" borderId="0" xfId="10" applyNumberFormat="1" applyFont="1"/>
    <xf numFmtId="0" fontId="3" fillId="0" borderId="0" xfId="0" applyFont="1"/>
    <xf numFmtId="0" fontId="2" fillId="0" borderId="0" xfId="0" applyFont="1"/>
    <xf numFmtId="0" fontId="23" fillId="9" borderId="0" xfId="10" applyFont="1" applyFill="1" applyAlignment="1">
      <alignment horizontal="left" vertical="center" indent="22"/>
    </xf>
    <xf numFmtId="0" fontId="24" fillId="9" borderId="0" xfId="10" applyFont="1" applyFill="1" applyAlignment="1">
      <alignment horizontal="left" vertical="center" indent="22"/>
    </xf>
    <xf numFmtId="0" fontId="17" fillId="9" borderId="0" xfId="10" applyFill="1" applyAlignment="1">
      <alignment horizontal="left" wrapText="1"/>
    </xf>
    <xf numFmtId="0" fontId="18" fillId="0" borderId="0" xfId="11" applyAlignment="1">
      <alignment horizontal="left"/>
    </xf>
    <xf numFmtId="0" fontId="23" fillId="9" borderId="0" xfId="10" applyFont="1" applyFill="1" applyAlignment="1">
      <alignment horizontal="left" vertical="center" indent="9"/>
    </xf>
    <xf numFmtId="0" fontId="24" fillId="9" borderId="0" xfId="10" applyFont="1" applyFill="1" applyAlignment="1">
      <alignment horizontal="left" vertical="center" indent="9"/>
    </xf>
    <xf numFmtId="0" fontId="23" fillId="9" borderId="0" xfId="10" applyFont="1" applyFill="1" applyAlignment="1">
      <alignment horizontal="left" vertical="center" indent="12"/>
    </xf>
    <xf numFmtId="0" fontId="24" fillId="9" borderId="0" xfId="10" applyFont="1" applyFill="1" applyAlignment="1">
      <alignment horizontal="left" vertical="center" indent="12"/>
    </xf>
    <xf numFmtId="0" fontId="23" fillId="9" borderId="0" xfId="10" applyFont="1" applyFill="1" applyAlignment="1">
      <alignment horizontal="left" vertical="center" indent="15"/>
    </xf>
    <xf numFmtId="0" fontId="24" fillId="9" borderId="0" xfId="10" applyFont="1" applyFill="1" applyAlignment="1">
      <alignment horizontal="left" vertical="center" indent="15"/>
    </xf>
    <xf numFmtId="0" fontId="23" fillId="9" borderId="0" xfId="10" applyFont="1" applyFill="1" applyAlignment="1">
      <alignment horizontal="left" vertical="center" indent="19"/>
    </xf>
    <xf numFmtId="0" fontId="24" fillId="9" borderId="0" xfId="10" applyFont="1" applyFill="1" applyAlignment="1">
      <alignment horizontal="left" vertical="center" indent="19"/>
    </xf>
    <xf numFmtId="0" fontId="0" fillId="10" borderId="0" xfId="0" applyFill="1" applyAlignment="1">
      <alignment horizontal="left" wrapText="1"/>
    </xf>
    <xf numFmtId="0" fontId="10" fillId="4" borderId="2" xfId="2" applyBorder="1" applyAlignment="1">
      <alignment horizontal="left"/>
    </xf>
    <xf numFmtId="0" fontId="10" fillId="4" borderId="3" xfId="2" applyBorder="1" applyAlignment="1">
      <alignment horizontal="left"/>
    </xf>
    <xf numFmtId="0" fontId="10" fillId="4" borderId="4" xfId="2" applyBorder="1" applyAlignment="1">
      <alignment horizontal="left"/>
    </xf>
    <xf numFmtId="0" fontId="0" fillId="3" borderId="0" xfId="0" applyFill="1" applyAlignment="1">
      <alignment horizontal="left" wrapText="1"/>
    </xf>
    <xf numFmtId="0" fontId="0" fillId="3" borderId="0" xfId="0" applyFill="1" applyAlignment="1">
      <alignment wrapText="1"/>
    </xf>
    <xf numFmtId="0" fontId="10" fillId="4" borderId="2" xfId="2" applyBorder="1" applyAlignment="1">
      <alignment horizontal="center"/>
    </xf>
    <xf numFmtId="0" fontId="10" fillId="4" borderId="3" xfId="2" applyBorder="1" applyAlignment="1">
      <alignment horizontal="center"/>
    </xf>
    <xf numFmtId="0" fontId="10" fillId="4" borderId="4" xfId="2" applyBorder="1" applyAlignment="1">
      <alignment horizontal="center"/>
    </xf>
    <xf numFmtId="0" fontId="7" fillId="4" borderId="2" xfId="1" applyFill="1" applyBorder="1" applyAlignment="1">
      <alignment horizontal="center"/>
    </xf>
    <xf numFmtId="0" fontId="7" fillId="4" borderId="3" xfId="1" applyFill="1" applyBorder="1" applyAlignment="1">
      <alignment horizontal="center"/>
    </xf>
    <xf numFmtId="0" fontId="7" fillId="4" borderId="4" xfId="1" applyFill="1" applyBorder="1" applyAlignment="1">
      <alignment horizontal="center"/>
    </xf>
  </cellXfs>
  <cellStyles count="13">
    <cellStyle name="Calculation" xfId="3" builtinId="22"/>
    <cellStyle name="Heading 1 2" xfId="6" xr:uid="{00000000-0005-0000-0000-000001000000}"/>
    <cellStyle name="Heading 2 2" xfId="7" xr:uid="{00000000-0005-0000-0000-000002000000}"/>
    <cellStyle name="Hervorhebungen" xfId="8" xr:uid="{00000000-0005-0000-0000-000003000000}"/>
    <cellStyle name="Hyperlink" xfId="1" builtinId="8"/>
    <cellStyle name="Input" xfId="2" builtinId="20"/>
    <cellStyle name="Normal" xfId="0" builtinId="0" customBuiltin="1"/>
    <cellStyle name="Normal 2" xfId="5" xr:uid="{00000000-0005-0000-0000-000007000000}"/>
    <cellStyle name="Normal 3" xfId="9" xr:uid="{00000000-0005-0000-0000-000008000000}"/>
    <cellStyle name="Percent" xfId="4" builtinId="5"/>
    <cellStyle name="Standard 2" xfId="10" xr:uid="{00000000-0005-0000-0000-00000A000000}"/>
    <cellStyle name="Überschrift 1 2" xfId="11" xr:uid="{00000000-0005-0000-0000-00000B000000}"/>
    <cellStyle name="Überschrift 2 2" xfId="12"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466346429431258E-2"/>
          <c:y val="8.9675334139211176E-3"/>
          <c:w val="0.83970856102003644"/>
          <c:h val="0.8051334569428239"/>
        </c:manualLayout>
      </c:layout>
      <c:barChart>
        <c:barDir val="col"/>
        <c:grouping val="stacked"/>
        <c:varyColors val="1"/>
        <c:ser>
          <c:idx val="0"/>
          <c:order val="0"/>
          <c:tx>
            <c:strRef>
              <c:f>'Hidden Sheet'!$A$7</c:f>
              <c:strCache>
                <c:ptCount val="1"/>
                <c:pt idx="0">
                  <c:v>Scope 1+2</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3-C0CF-463B-AD33-BCAC09141EDC}"/>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5-D79A-4B7B-9278-3911F31012E7}"/>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gsw-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'Hidden Sheet'!$B$6:$D$6</c15:sqref>
                  </c15:fullRef>
                </c:ext>
              </c:extLst>
              <c:f>'Hidden Sheet'!$C$6:$D$6</c:f>
              <c:strCache>
                <c:ptCount val="2"/>
                <c:pt idx="0">
                  <c:v>Portfolio</c:v>
                </c:pt>
                <c:pt idx="1">
                  <c:v>Benchmark</c:v>
                </c:pt>
              </c:strCache>
            </c:strRef>
          </c:cat>
          <c:val>
            <c:numRef>
              <c:extLst>
                <c:ext xmlns:c15="http://schemas.microsoft.com/office/drawing/2012/chart" uri="{02D57815-91ED-43cb-92C2-25804820EDAC}">
                  <c15:fullRef>
                    <c15:sqref>'Hidden Sheet'!$B$7:$D$7</c15:sqref>
                  </c15:fullRef>
                </c:ext>
              </c:extLst>
              <c:f>'Hidden Sheet'!$C$7:$D$7</c:f>
              <c:numCache>
                <c:formatCode>General</c:formatCode>
                <c:ptCount val="2"/>
                <c:pt idx="0">
                  <c:v>0</c:v>
                </c:pt>
                <c:pt idx="1">
                  <c:v>0</c:v>
                </c:pt>
              </c:numCache>
            </c:numRef>
          </c:val>
          <c:extLst>
            <c:ext xmlns:c15="http://schemas.microsoft.com/office/drawing/2012/chart" uri="{02D57815-91ED-43cb-92C2-25804820EDAC}">
              <c15:categoryFilterExceptions>
                <c15:categoryFilterException>
                  <c15:sqref>'Hidden Sheet'!$B$7</c15:sqref>
                  <c15:spPr xmlns:c15="http://schemas.microsoft.com/office/drawing/2012/chart">
                    <a:solidFill>
                      <a:schemeClr val="accent1">
                        <a:lumMod val="60000"/>
                        <a:lumOff val="4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4-C0CF-463B-AD33-BCAC09141EDC}"/>
            </c:ext>
          </c:extLst>
        </c:ser>
        <c:ser>
          <c:idx val="1"/>
          <c:order val="1"/>
          <c:tx>
            <c:strRef>
              <c:f>'Hidden Sheet'!$A$8</c:f>
              <c:strCache>
                <c:ptCount val="1"/>
                <c:pt idx="0">
                  <c:v>Scope 3</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gsw-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'Hidden Sheet'!$B$6:$D$6</c15:sqref>
                  </c15:fullRef>
                </c:ext>
              </c:extLst>
              <c:f>'Hidden Sheet'!$C$6:$D$6</c:f>
              <c:strCache>
                <c:ptCount val="2"/>
                <c:pt idx="0">
                  <c:v>Portfolio</c:v>
                </c:pt>
                <c:pt idx="1">
                  <c:v>Benchmark</c:v>
                </c:pt>
              </c:strCache>
            </c:strRef>
          </c:cat>
          <c:val>
            <c:numRef>
              <c:extLst>
                <c:ext xmlns:c15="http://schemas.microsoft.com/office/drawing/2012/chart" uri="{02D57815-91ED-43cb-92C2-25804820EDAC}">
                  <c15:fullRef>
                    <c15:sqref>'Hidden Sheet'!$B$8:$D$8</c15:sqref>
                  </c15:fullRef>
                </c:ext>
              </c:extLst>
              <c:f>'Hidden Sheet'!$C$8:$D$8</c:f>
              <c:numCache>
                <c:formatCode>General</c:formatCode>
                <c:ptCount val="2"/>
                <c:pt idx="0">
                  <c:v>0</c:v>
                </c:pt>
                <c:pt idx="1">
                  <c:v>0</c:v>
                </c:pt>
              </c:numCache>
            </c:numRef>
          </c:val>
          <c:extLst>
            <c:ext xmlns:c16="http://schemas.microsoft.com/office/drawing/2014/chart" uri="{C3380CC4-5D6E-409C-BE32-E72D297353CC}">
              <c16:uniqueId val="{00000005-C0CF-463B-AD33-BCAC09141EDC}"/>
            </c:ext>
          </c:extLst>
        </c:ser>
        <c:dLbls>
          <c:showLegendKey val="0"/>
          <c:showVal val="0"/>
          <c:showCatName val="0"/>
          <c:showSerName val="0"/>
          <c:showPercent val="0"/>
          <c:showBubbleSize val="0"/>
        </c:dLbls>
        <c:gapWidth val="10"/>
        <c:overlap val="100"/>
        <c:axId val="1966918192"/>
        <c:axId val="1966911952"/>
      </c:barChart>
      <c:catAx>
        <c:axId val="1966918192"/>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600" b="0" i="0" u="none" strike="noStrike" kern="1200" baseline="0">
                <a:solidFill>
                  <a:schemeClr val="accent1"/>
                </a:solidFill>
                <a:latin typeface="+mn-lt"/>
                <a:ea typeface="+mn-ea"/>
                <a:cs typeface="+mn-cs"/>
              </a:defRPr>
            </a:pPr>
            <a:endParaRPr lang="gsw-CH"/>
          </a:p>
        </c:txPr>
        <c:crossAx val="1966911952"/>
        <c:crosses val="autoZero"/>
        <c:auto val="1"/>
        <c:lblAlgn val="ctr"/>
        <c:lblOffset val="100"/>
        <c:noMultiLvlLbl val="0"/>
      </c:catAx>
      <c:valAx>
        <c:axId val="1966911952"/>
        <c:scaling>
          <c:orientation val="minMax"/>
        </c:scaling>
        <c:delete val="1"/>
        <c:axPos val="l"/>
        <c:numFmt formatCode="General" sourceLinked="1"/>
        <c:majorTickMark val="out"/>
        <c:minorTickMark val="none"/>
        <c:tickLblPos val="nextTo"/>
        <c:crossAx val="1966918192"/>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gsw-CH"/>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145719489981782E-2"/>
          <c:y val="8.9683127928029127E-3"/>
          <c:w val="0.83970856102003644"/>
          <c:h val="0.8051334569428239"/>
        </c:manualLayout>
      </c:layout>
      <c:barChart>
        <c:barDir val="col"/>
        <c:grouping val="stacked"/>
        <c:varyColors val="1"/>
        <c:ser>
          <c:idx val="0"/>
          <c:order val="0"/>
          <c:tx>
            <c:strRef>
              <c:f>'Hidden Sheet'!$A$12</c:f>
              <c:strCache>
                <c:ptCount val="1"/>
                <c:pt idx="0">
                  <c:v>Scope 1+2</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gsw-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'Hidden Sheet'!$B$11:$D$11</c15:sqref>
                  </c15:fullRef>
                </c:ext>
              </c:extLst>
              <c:f>'Hidden Sheet'!$C$11:$D$11</c:f>
              <c:strCache>
                <c:ptCount val="2"/>
                <c:pt idx="0">
                  <c:v>Portfolio</c:v>
                </c:pt>
                <c:pt idx="1">
                  <c:v>Benchmark</c:v>
                </c:pt>
              </c:strCache>
            </c:strRef>
          </c:cat>
          <c:val>
            <c:numRef>
              <c:extLst>
                <c:ext xmlns:c15="http://schemas.microsoft.com/office/drawing/2012/chart" uri="{02D57815-91ED-43cb-92C2-25804820EDAC}">
                  <c15:fullRef>
                    <c15:sqref>'Hidden Sheet'!$B$12:$D$12</c15:sqref>
                  </c15:fullRef>
                </c:ext>
              </c:extLst>
              <c:f>'Hidden Sheet'!$C$12:$D$12</c:f>
              <c:numCache>
                <c:formatCode>General</c:formatCode>
                <c:ptCount val="2"/>
                <c:pt idx="0">
                  <c:v>0</c:v>
                </c:pt>
                <c:pt idx="1">
                  <c:v>0</c:v>
                </c:pt>
              </c:numCache>
            </c:numRef>
          </c:val>
          <c:extLst>
            <c:ext xmlns:c15="http://schemas.microsoft.com/office/drawing/2012/chart" uri="{02D57815-91ED-43cb-92C2-25804820EDAC}">
              <c15:categoryFilterExceptions>
                <c15:categoryFilterException>
                  <c15:sqref>'Hidden Sheet'!$B$12</c15:sqref>
                  <c15:spPr xmlns:c15="http://schemas.microsoft.com/office/drawing/2012/chart">
                    <a:solidFill>
                      <a:schemeClr val="accent1">
                        <a:lumMod val="60000"/>
                        <a:lumOff val="4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6-D22F-47E8-A2ED-23169A75225C}"/>
            </c:ext>
          </c:extLst>
        </c:ser>
        <c:ser>
          <c:idx val="1"/>
          <c:order val="1"/>
          <c:tx>
            <c:strRef>
              <c:f>'Hidden Sheet'!$A$13</c:f>
              <c:strCache>
                <c:ptCount val="1"/>
                <c:pt idx="0">
                  <c:v>Scope 3</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1"/>
                    </a:solidFill>
                    <a:latin typeface="+mn-lt"/>
                    <a:ea typeface="+mn-ea"/>
                    <a:cs typeface="+mn-cs"/>
                  </a:defRPr>
                </a:pPr>
                <a:endParaRPr lang="gsw-CH"/>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'Hidden Sheet'!$B$11:$D$11</c15:sqref>
                  </c15:fullRef>
                </c:ext>
              </c:extLst>
              <c:f>'Hidden Sheet'!$C$11:$D$11</c:f>
              <c:strCache>
                <c:ptCount val="2"/>
                <c:pt idx="0">
                  <c:v>Portfolio</c:v>
                </c:pt>
                <c:pt idx="1">
                  <c:v>Benchmark</c:v>
                </c:pt>
              </c:strCache>
            </c:strRef>
          </c:cat>
          <c:val>
            <c:numRef>
              <c:extLst>
                <c:ext xmlns:c15="http://schemas.microsoft.com/office/drawing/2012/chart" uri="{02D57815-91ED-43cb-92C2-25804820EDAC}">
                  <c15:fullRef>
                    <c15:sqref>'Hidden Sheet'!$B$13:$D$13</c15:sqref>
                  </c15:fullRef>
                </c:ext>
              </c:extLst>
              <c:f>'Hidden Sheet'!$C$13:$D$13</c:f>
              <c:numCache>
                <c:formatCode>General</c:formatCode>
                <c:ptCount val="2"/>
                <c:pt idx="0">
                  <c:v>0</c:v>
                </c:pt>
                <c:pt idx="1">
                  <c:v>0</c:v>
                </c:pt>
              </c:numCache>
            </c:numRef>
          </c:val>
          <c:extLst>
            <c:ext xmlns:c16="http://schemas.microsoft.com/office/drawing/2014/chart" uri="{C3380CC4-5D6E-409C-BE32-E72D297353CC}">
              <c16:uniqueId val="{00000007-D22F-47E8-A2ED-23169A75225C}"/>
            </c:ext>
          </c:extLst>
        </c:ser>
        <c:dLbls>
          <c:dLblPos val="ctr"/>
          <c:showLegendKey val="0"/>
          <c:showVal val="1"/>
          <c:showCatName val="0"/>
          <c:showSerName val="0"/>
          <c:showPercent val="0"/>
          <c:showBubbleSize val="0"/>
        </c:dLbls>
        <c:gapWidth val="10"/>
        <c:overlap val="100"/>
        <c:axId val="1966918192"/>
        <c:axId val="1966911952"/>
      </c:barChart>
      <c:catAx>
        <c:axId val="1966918192"/>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600" b="0" i="0" u="none" strike="noStrike" kern="1200" baseline="0">
                <a:solidFill>
                  <a:schemeClr val="accent1"/>
                </a:solidFill>
                <a:latin typeface="+mn-lt"/>
                <a:ea typeface="+mn-ea"/>
                <a:cs typeface="+mn-cs"/>
              </a:defRPr>
            </a:pPr>
            <a:endParaRPr lang="gsw-CH"/>
          </a:p>
        </c:txPr>
        <c:crossAx val="1966911952"/>
        <c:crosses val="autoZero"/>
        <c:auto val="1"/>
        <c:lblAlgn val="ctr"/>
        <c:lblOffset val="100"/>
        <c:noMultiLvlLbl val="0"/>
      </c:catAx>
      <c:valAx>
        <c:axId val="1966911952"/>
        <c:scaling>
          <c:orientation val="minMax"/>
        </c:scaling>
        <c:delete val="1"/>
        <c:axPos val="l"/>
        <c:numFmt formatCode="General" sourceLinked="1"/>
        <c:majorTickMark val="out"/>
        <c:minorTickMark val="none"/>
        <c:tickLblPos val="nextTo"/>
        <c:crossAx val="1966918192"/>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gsw-CH"/>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5</xdr:col>
      <xdr:colOff>282270</xdr:colOff>
      <xdr:row>7</xdr:row>
      <xdr:rowOff>98730</xdr:rowOff>
    </xdr:from>
    <xdr:to>
      <xdr:col>9</xdr:col>
      <xdr:colOff>53520</xdr:colOff>
      <xdr:row>12</xdr:row>
      <xdr:rowOff>108254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3346835" y="1316273"/>
          <a:ext cx="1895740" cy="805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1600201</xdr:colOff>
      <xdr:row>0</xdr:row>
      <xdr:rowOff>142876</xdr:rowOff>
    </xdr:from>
    <xdr:to>
      <xdr:col>4</xdr:col>
      <xdr:colOff>2905125</xdr:colOff>
      <xdr:row>0</xdr:row>
      <xdr:rowOff>1114425</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1847851" y="142876"/>
          <a:ext cx="4743449" cy="971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de-CH" sz="800">
              <a:solidFill>
                <a:schemeClr val="bg1"/>
              </a:solidFill>
            </a:rPr>
            <a:t>Switzerland and its financial market are committed to transitioning to net-zero greenhouse gas emissions by 2050. This is needed to honor its obligations under the Paris Agreement of holding the increase in the global temperature to well below 2°C and pursuing efforts to limit it to 1.5°C. Current science indicates that global warming beyond 1.5°C has potentially catastrophic impacts on the natural world and human society.</a:t>
          </a:r>
        </a:p>
        <a:p>
          <a:endParaRPr lang="de-CH" sz="800">
            <a:solidFill>
              <a:schemeClr val="bg1"/>
            </a:solidFill>
          </a:endParaRPr>
        </a:p>
        <a:p>
          <a:r>
            <a:rPr lang="de-CH" sz="800">
              <a:solidFill>
                <a:schemeClr val="bg1"/>
              </a:solidFill>
            </a:rPr>
            <a:t>The Swiss climate scores establish best-practice transparency on the Paris-alignment of financial investments to foster investment decisions that contribute to reaching the climate goals.</a:t>
          </a:r>
        </a:p>
      </xdr:txBody>
    </xdr:sp>
    <xdr:clientData/>
  </xdr:twoCellAnchor>
  <xdr:twoCellAnchor editAs="absolute">
    <xdr:from>
      <xdr:col>0</xdr:col>
      <xdr:colOff>133350</xdr:colOff>
      <xdr:row>0</xdr:row>
      <xdr:rowOff>190500</xdr:rowOff>
    </xdr:from>
    <xdr:to>
      <xdr:col>1</xdr:col>
      <xdr:colOff>1288296</xdr:colOff>
      <xdr:row>0</xdr:row>
      <xdr:rowOff>685800</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90500"/>
          <a:ext cx="1393071" cy="495300"/>
        </a:xfrm>
        <a:prstGeom prst="rect">
          <a:avLst/>
        </a:prstGeom>
      </xdr:spPr>
    </xdr:pic>
    <xdr:clientData/>
  </xdr:twoCellAnchor>
  <xdr:twoCellAnchor editAs="oneCell">
    <xdr:from>
      <xdr:col>3</xdr:col>
      <xdr:colOff>19050</xdr:colOff>
      <xdr:row>10</xdr:row>
      <xdr:rowOff>19050</xdr:rowOff>
    </xdr:from>
    <xdr:to>
      <xdr:col>3</xdr:col>
      <xdr:colOff>200025</xdr:colOff>
      <xdr:row>11</xdr:row>
      <xdr:rowOff>9525</xdr:rowOff>
    </xdr:to>
    <xdr:sp macro="" textlink="">
      <xdr:nvSpPr>
        <xdr:cNvPr id="4" name="Pfeil: Fünfeck 3">
          <a:extLst>
            <a:ext uri="{FF2B5EF4-FFF2-40B4-BE49-F238E27FC236}">
              <a16:creationId xmlns:a16="http://schemas.microsoft.com/office/drawing/2014/main" id="{00000000-0008-0000-0200-000004000000}"/>
            </a:ext>
          </a:extLst>
        </xdr:cNvPr>
        <xdr:cNvSpPr/>
      </xdr:nvSpPr>
      <xdr:spPr>
        <a:xfrm>
          <a:off x="3457575" y="2628900"/>
          <a:ext cx="180975" cy="152400"/>
        </a:xfrm>
        <a:prstGeom prst="homePlat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3</xdr:col>
      <xdr:colOff>19050</xdr:colOff>
      <xdr:row>12</xdr:row>
      <xdr:rowOff>19050</xdr:rowOff>
    </xdr:from>
    <xdr:to>
      <xdr:col>3</xdr:col>
      <xdr:colOff>200025</xdr:colOff>
      <xdr:row>13</xdr:row>
      <xdr:rowOff>9525</xdr:rowOff>
    </xdr:to>
    <xdr:sp macro="" textlink="">
      <xdr:nvSpPr>
        <xdr:cNvPr id="5" name="Pfeil: Fünfeck 4">
          <a:extLst>
            <a:ext uri="{FF2B5EF4-FFF2-40B4-BE49-F238E27FC236}">
              <a16:creationId xmlns:a16="http://schemas.microsoft.com/office/drawing/2014/main" id="{00000000-0008-0000-0200-000005000000}"/>
            </a:ext>
          </a:extLst>
        </xdr:cNvPr>
        <xdr:cNvSpPr/>
      </xdr:nvSpPr>
      <xdr:spPr>
        <a:xfrm>
          <a:off x="3457575" y="2933700"/>
          <a:ext cx="180975" cy="152400"/>
        </a:xfrm>
        <a:prstGeom prst="homePlat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3</xdr:col>
      <xdr:colOff>19050</xdr:colOff>
      <xdr:row>27</xdr:row>
      <xdr:rowOff>28575</xdr:rowOff>
    </xdr:from>
    <xdr:to>
      <xdr:col>3</xdr:col>
      <xdr:colOff>200025</xdr:colOff>
      <xdr:row>28</xdr:row>
      <xdr:rowOff>19050</xdr:rowOff>
    </xdr:to>
    <xdr:sp macro="" textlink="">
      <xdr:nvSpPr>
        <xdr:cNvPr id="6" name="Pfeil: Fünfeck 5">
          <a:extLst>
            <a:ext uri="{FF2B5EF4-FFF2-40B4-BE49-F238E27FC236}">
              <a16:creationId xmlns:a16="http://schemas.microsoft.com/office/drawing/2014/main" id="{00000000-0008-0000-0200-000006000000}"/>
            </a:ext>
          </a:extLst>
        </xdr:cNvPr>
        <xdr:cNvSpPr/>
      </xdr:nvSpPr>
      <xdr:spPr>
        <a:xfrm>
          <a:off x="3457575" y="5219700"/>
          <a:ext cx="180975" cy="152400"/>
        </a:xfrm>
        <a:prstGeom prst="homePlat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3</xdr:col>
      <xdr:colOff>19050</xdr:colOff>
      <xdr:row>35</xdr:row>
      <xdr:rowOff>9525</xdr:rowOff>
    </xdr:from>
    <xdr:to>
      <xdr:col>3</xdr:col>
      <xdr:colOff>200025</xdr:colOff>
      <xdr:row>36</xdr:row>
      <xdr:rowOff>0</xdr:rowOff>
    </xdr:to>
    <xdr:sp macro="" textlink="">
      <xdr:nvSpPr>
        <xdr:cNvPr id="7" name="Pfeil: Fünfeck 6">
          <a:extLst>
            <a:ext uri="{FF2B5EF4-FFF2-40B4-BE49-F238E27FC236}">
              <a16:creationId xmlns:a16="http://schemas.microsoft.com/office/drawing/2014/main" id="{00000000-0008-0000-0200-000007000000}"/>
            </a:ext>
          </a:extLst>
        </xdr:cNvPr>
        <xdr:cNvSpPr/>
      </xdr:nvSpPr>
      <xdr:spPr>
        <a:xfrm>
          <a:off x="3457575" y="6496050"/>
          <a:ext cx="180975" cy="152400"/>
        </a:xfrm>
        <a:prstGeom prst="homePlat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3</xdr:col>
      <xdr:colOff>9525</xdr:colOff>
      <xdr:row>46</xdr:row>
      <xdr:rowOff>9525</xdr:rowOff>
    </xdr:from>
    <xdr:to>
      <xdr:col>3</xdr:col>
      <xdr:colOff>190500</xdr:colOff>
      <xdr:row>47</xdr:row>
      <xdr:rowOff>19050</xdr:rowOff>
    </xdr:to>
    <xdr:sp macro="" textlink="">
      <xdr:nvSpPr>
        <xdr:cNvPr id="8" name="Pfeil: Fünfeck 7">
          <a:extLst>
            <a:ext uri="{FF2B5EF4-FFF2-40B4-BE49-F238E27FC236}">
              <a16:creationId xmlns:a16="http://schemas.microsoft.com/office/drawing/2014/main" id="{00000000-0008-0000-0200-000008000000}"/>
            </a:ext>
          </a:extLst>
        </xdr:cNvPr>
        <xdr:cNvSpPr/>
      </xdr:nvSpPr>
      <xdr:spPr>
        <a:xfrm>
          <a:off x="3448050" y="8105775"/>
          <a:ext cx="180975" cy="152400"/>
        </a:xfrm>
        <a:prstGeom prst="homePlat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3</xdr:col>
      <xdr:colOff>0</xdr:colOff>
      <xdr:row>54</xdr:row>
      <xdr:rowOff>9525</xdr:rowOff>
    </xdr:from>
    <xdr:to>
      <xdr:col>3</xdr:col>
      <xdr:colOff>180975</xdr:colOff>
      <xdr:row>55</xdr:row>
      <xdr:rowOff>0</xdr:rowOff>
    </xdr:to>
    <xdr:sp macro="" textlink="">
      <xdr:nvSpPr>
        <xdr:cNvPr id="9" name="Pfeil: Fünfeck 8">
          <a:extLst>
            <a:ext uri="{FF2B5EF4-FFF2-40B4-BE49-F238E27FC236}">
              <a16:creationId xmlns:a16="http://schemas.microsoft.com/office/drawing/2014/main" id="{00000000-0008-0000-0200-000009000000}"/>
            </a:ext>
          </a:extLst>
        </xdr:cNvPr>
        <xdr:cNvSpPr/>
      </xdr:nvSpPr>
      <xdr:spPr>
        <a:xfrm>
          <a:off x="3438525" y="9286875"/>
          <a:ext cx="180975" cy="152400"/>
        </a:xfrm>
        <a:prstGeom prst="homePlat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0</xdr:col>
      <xdr:colOff>0</xdr:colOff>
      <xdr:row>30</xdr:row>
      <xdr:rowOff>9525</xdr:rowOff>
    </xdr:from>
    <xdr:to>
      <xdr:col>0</xdr:col>
      <xdr:colOff>180975</xdr:colOff>
      <xdr:row>31</xdr:row>
      <xdr:rowOff>0</xdr:rowOff>
    </xdr:to>
    <xdr:sp macro="" textlink="">
      <xdr:nvSpPr>
        <xdr:cNvPr id="10" name="Pfeil: Fünfeck 9">
          <a:extLst>
            <a:ext uri="{FF2B5EF4-FFF2-40B4-BE49-F238E27FC236}">
              <a16:creationId xmlns:a16="http://schemas.microsoft.com/office/drawing/2014/main" id="{00000000-0008-0000-0200-00000A000000}"/>
            </a:ext>
          </a:extLst>
        </xdr:cNvPr>
        <xdr:cNvSpPr/>
      </xdr:nvSpPr>
      <xdr:spPr>
        <a:xfrm>
          <a:off x="0" y="5686425"/>
          <a:ext cx="180975" cy="152400"/>
        </a:xfrm>
        <a:prstGeom prst="homePlate">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1285875</xdr:colOff>
      <xdr:row>18</xdr:row>
      <xdr:rowOff>19050</xdr:rowOff>
    </xdr:from>
    <xdr:to>
      <xdr:col>1</xdr:col>
      <xdr:colOff>3019425</xdr:colOff>
      <xdr:row>19</xdr:row>
      <xdr:rowOff>76200</xdr:rowOff>
    </xdr:to>
    <xdr:grpSp>
      <xdr:nvGrpSpPr>
        <xdr:cNvPr id="11" name="Gruppieren 10">
          <a:extLst>
            <a:ext uri="{FF2B5EF4-FFF2-40B4-BE49-F238E27FC236}">
              <a16:creationId xmlns:a16="http://schemas.microsoft.com/office/drawing/2014/main" id="{00000000-0008-0000-0200-00000B000000}"/>
            </a:ext>
          </a:extLst>
        </xdr:cNvPr>
        <xdr:cNvGrpSpPr/>
      </xdr:nvGrpSpPr>
      <xdr:grpSpPr>
        <a:xfrm>
          <a:off x="1533525" y="3886200"/>
          <a:ext cx="1733550" cy="200025"/>
          <a:chOff x="3429000" y="3676650"/>
          <a:chExt cx="1733550" cy="200025"/>
        </a:xfrm>
      </xdr:grpSpPr>
      <xdr:sp macro="" textlink="">
        <xdr:nvSpPr>
          <xdr:cNvPr id="12" name="Textfeld 11">
            <a:extLst>
              <a:ext uri="{FF2B5EF4-FFF2-40B4-BE49-F238E27FC236}">
                <a16:creationId xmlns:a16="http://schemas.microsoft.com/office/drawing/2014/main" id="{00000000-0008-0000-0200-00000C000000}"/>
              </a:ext>
            </a:extLst>
          </xdr:cNvPr>
          <xdr:cNvSpPr txBox="1"/>
        </xdr:nvSpPr>
        <xdr:spPr>
          <a:xfrm>
            <a:off x="3714750" y="3733800"/>
            <a:ext cx="1447800"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de-CH" sz="800">
                <a:solidFill>
                  <a:schemeClr val="accent5"/>
                </a:solidFill>
              </a:rPr>
              <a:t>Medium estimation uncertainty</a:t>
            </a:r>
          </a:p>
        </xdr:txBody>
      </xdr:sp>
      <xdr:sp macro="" textlink="">
        <xdr:nvSpPr>
          <xdr:cNvPr id="13" name="Ellipse 12">
            <a:extLst>
              <a:ext uri="{FF2B5EF4-FFF2-40B4-BE49-F238E27FC236}">
                <a16:creationId xmlns:a16="http://schemas.microsoft.com/office/drawing/2014/main" id="{00000000-0008-0000-0200-00000D000000}"/>
              </a:ext>
            </a:extLst>
          </xdr:cNvPr>
          <xdr:cNvSpPr/>
        </xdr:nvSpPr>
        <xdr:spPr>
          <a:xfrm>
            <a:off x="3429000" y="3676650"/>
            <a:ext cx="180000" cy="180000"/>
          </a:xfrm>
          <a:prstGeom prst="ellipse">
            <a:avLst/>
          </a:prstGeom>
          <a:noFill/>
          <a:ln w="952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de-CH" sz="1100" b="1">
                <a:solidFill>
                  <a:schemeClr val="accent5"/>
                </a:solidFill>
              </a:rPr>
              <a:t>!</a:t>
            </a:r>
          </a:p>
        </xdr:txBody>
      </xdr:sp>
    </xdr:grpSp>
    <xdr:clientData/>
  </xdr:twoCellAnchor>
  <xdr:twoCellAnchor>
    <xdr:from>
      <xdr:col>4</xdr:col>
      <xdr:colOff>1438275</xdr:colOff>
      <xdr:row>13</xdr:row>
      <xdr:rowOff>142875</xdr:rowOff>
    </xdr:from>
    <xdr:to>
      <xdr:col>5</xdr:col>
      <xdr:colOff>142875</xdr:colOff>
      <xdr:row>14</xdr:row>
      <xdr:rowOff>160950</xdr:rowOff>
    </xdr:to>
    <xdr:grpSp>
      <xdr:nvGrpSpPr>
        <xdr:cNvPr id="14" name="Gruppieren 13">
          <a:extLst>
            <a:ext uri="{FF2B5EF4-FFF2-40B4-BE49-F238E27FC236}">
              <a16:creationId xmlns:a16="http://schemas.microsoft.com/office/drawing/2014/main" id="{00000000-0008-0000-0200-00000E000000}"/>
            </a:ext>
          </a:extLst>
        </xdr:cNvPr>
        <xdr:cNvGrpSpPr/>
      </xdr:nvGrpSpPr>
      <xdr:grpSpPr>
        <a:xfrm>
          <a:off x="5124450" y="3219450"/>
          <a:ext cx="1733550" cy="180000"/>
          <a:chOff x="3429000" y="3676650"/>
          <a:chExt cx="1733550" cy="207000"/>
        </a:xfrm>
      </xdr:grpSpPr>
      <xdr:sp macro="" textlink="">
        <xdr:nvSpPr>
          <xdr:cNvPr id="15" name="Textfeld 14">
            <a:extLst>
              <a:ext uri="{FF2B5EF4-FFF2-40B4-BE49-F238E27FC236}">
                <a16:creationId xmlns:a16="http://schemas.microsoft.com/office/drawing/2014/main" id="{00000000-0008-0000-0200-00000F000000}"/>
              </a:ext>
            </a:extLst>
          </xdr:cNvPr>
          <xdr:cNvSpPr txBox="1"/>
        </xdr:nvSpPr>
        <xdr:spPr>
          <a:xfrm>
            <a:off x="3714750" y="3733800"/>
            <a:ext cx="1447800"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de-CH" sz="800">
                <a:solidFill>
                  <a:schemeClr val="accent5"/>
                </a:solidFill>
              </a:rPr>
              <a:t>Low estimation uncertainty</a:t>
            </a:r>
          </a:p>
        </xdr:txBody>
      </xdr:sp>
      <xdr:sp macro="" textlink="">
        <xdr:nvSpPr>
          <xdr:cNvPr id="16" name="Ellipse 15">
            <a:extLst>
              <a:ext uri="{FF2B5EF4-FFF2-40B4-BE49-F238E27FC236}">
                <a16:creationId xmlns:a16="http://schemas.microsoft.com/office/drawing/2014/main" id="{00000000-0008-0000-0200-000010000000}"/>
              </a:ext>
            </a:extLst>
          </xdr:cNvPr>
          <xdr:cNvSpPr/>
        </xdr:nvSpPr>
        <xdr:spPr>
          <a:xfrm>
            <a:off x="3429000" y="3676650"/>
            <a:ext cx="180000" cy="207000"/>
          </a:xfrm>
          <a:prstGeom prst="ellipse">
            <a:avLst/>
          </a:prstGeom>
          <a:noFill/>
          <a:ln w="952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de-CH" sz="1100" b="1">
                <a:solidFill>
                  <a:schemeClr val="accent5"/>
                </a:solidFill>
              </a:rPr>
              <a:t>!</a:t>
            </a:r>
          </a:p>
        </xdr:txBody>
      </xdr:sp>
    </xdr:grpSp>
    <xdr:clientData/>
  </xdr:twoCellAnchor>
  <xdr:twoCellAnchor>
    <xdr:from>
      <xdr:col>1</xdr:col>
      <xdr:colOff>1457325</xdr:colOff>
      <xdr:row>32</xdr:row>
      <xdr:rowOff>28575</xdr:rowOff>
    </xdr:from>
    <xdr:to>
      <xdr:col>3</xdr:col>
      <xdr:colOff>0</xdr:colOff>
      <xdr:row>33</xdr:row>
      <xdr:rowOff>66675</xdr:rowOff>
    </xdr:to>
    <xdr:grpSp>
      <xdr:nvGrpSpPr>
        <xdr:cNvPr id="17" name="Gruppieren 16">
          <a:extLst>
            <a:ext uri="{FF2B5EF4-FFF2-40B4-BE49-F238E27FC236}">
              <a16:creationId xmlns:a16="http://schemas.microsoft.com/office/drawing/2014/main" id="{00000000-0008-0000-0200-000011000000}"/>
            </a:ext>
          </a:extLst>
        </xdr:cNvPr>
        <xdr:cNvGrpSpPr/>
      </xdr:nvGrpSpPr>
      <xdr:grpSpPr>
        <a:xfrm>
          <a:off x="1704975" y="6029325"/>
          <a:ext cx="1733550" cy="200025"/>
          <a:chOff x="3429000" y="3676650"/>
          <a:chExt cx="1733550" cy="200025"/>
        </a:xfrm>
      </xdr:grpSpPr>
      <xdr:sp macro="" textlink="">
        <xdr:nvSpPr>
          <xdr:cNvPr id="18" name="Textfeld 17">
            <a:extLst>
              <a:ext uri="{FF2B5EF4-FFF2-40B4-BE49-F238E27FC236}">
                <a16:creationId xmlns:a16="http://schemas.microsoft.com/office/drawing/2014/main" id="{00000000-0008-0000-0200-000012000000}"/>
              </a:ext>
            </a:extLst>
          </xdr:cNvPr>
          <xdr:cNvSpPr txBox="1"/>
        </xdr:nvSpPr>
        <xdr:spPr>
          <a:xfrm>
            <a:off x="3714750" y="3733800"/>
            <a:ext cx="1447800"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de-CH" sz="800">
                <a:solidFill>
                  <a:schemeClr val="accent5"/>
                </a:solidFill>
              </a:rPr>
              <a:t>Low estimation uncertainty</a:t>
            </a:r>
          </a:p>
        </xdr:txBody>
      </xdr:sp>
      <xdr:sp macro="" textlink="">
        <xdr:nvSpPr>
          <xdr:cNvPr id="19" name="Ellipse 18">
            <a:extLst>
              <a:ext uri="{FF2B5EF4-FFF2-40B4-BE49-F238E27FC236}">
                <a16:creationId xmlns:a16="http://schemas.microsoft.com/office/drawing/2014/main" id="{00000000-0008-0000-0200-000013000000}"/>
              </a:ext>
            </a:extLst>
          </xdr:cNvPr>
          <xdr:cNvSpPr/>
        </xdr:nvSpPr>
        <xdr:spPr>
          <a:xfrm>
            <a:off x="3429000" y="3676650"/>
            <a:ext cx="180000" cy="180000"/>
          </a:xfrm>
          <a:prstGeom prst="ellipse">
            <a:avLst/>
          </a:prstGeom>
          <a:noFill/>
          <a:ln w="952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de-CH" sz="1100" b="1">
                <a:solidFill>
                  <a:schemeClr val="accent5"/>
                </a:solidFill>
              </a:rPr>
              <a:t>!</a:t>
            </a:r>
          </a:p>
        </xdr:txBody>
      </xdr:sp>
    </xdr:grpSp>
    <xdr:clientData/>
  </xdr:twoCellAnchor>
  <xdr:twoCellAnchor>
    <xdr:from>
      <xdr:col>4</xdr:col>
      <xdr:colOff>1295400</xdr:colOff>
      <xdr:row>38</xdr:row>
      <xdr:rowOff>47626</xdr:rowOff>
    </xdr:from>
    <xdr:to>
      <xdr:col>5</xdr:col>
      <xdr:colOff>0</xdr:colOff>
      <xdr:row>39</xdr:row>
      <xdr:rowOff>85727</xdr:rowOff>
    </xdr:to>
    <xdr:grpSp>
      <xdr:nvGrpSpPr>
        <xdr:cNvPr id="20" name="Gruppieren 19">
          <a:extLst>
            <a:ext uri="{FF2B5EF4-FFF2-40B4-BE49-F238E27FC236}">
              <a16:creationId xmlns:a16="http://schemas.microsoft.com/office/drawing/2014/main" id="{00000000-0008-0000-0200-000014000000}"/>
            </a:ext>
          </a:extLst>
        </xdr:cNvPr>
        <xdr:cNvGrpSpPr/>
      </xdr:nvGrpSpPr>
      <xdr:grpSpPr>
        <a:xfrm>
          <a:off x="4981575" y="7000876"/>
          <a:ext cx="1733550" cy="180976"/>
          <a:chOff x="3429000" y="3676649"/>
          <a:chExt cx="1733550" cy="200026"/>
        </a:xfrm>
      </xdr:grpSpPr>
      <xdr:sp macro="" textlink="">
        <xdr:nvSpPr>
          <xdr:cNvPr id="21" name="Textfeld 20">
            <a:extLst>
              <a:ext uri="{FF2B5EF4-FFF2-40B4-BE49-F238E27FC236}">
                <a16:creationId xmlns:a16="http://schemas.microsoft.com/office/drawing/2014/main" id="{00000000-0008-0000-0200-000015000000}"/>
              </a:ext>
            </a:extLst>
          </xdr:cNvPr>
          <xdr:cNvSpPr txBox="1"/>
        </xdr:nvSpPr>
        <xdr:spPr>
          <a:xfrm>
            <a:off x="3714750" y="3733800"/>
            <a:ext cx="1447800"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de-CH" sz="800">
                <a:solidFill>
                  <a:schemeClr val="accent5"/>
                </a:solidFill>
              </a:rPr>
              <a:t>Medium estimation uncertainty</a:t>
            </a:r>
          </a:p>
        </xdr:txBody>
      </xdr:sp>
      <xdr:sp macro="" textlink="">
        <xdr:nvSpPr>
          <xdr:cNvPr id="22" name="Ellipse 21">
            <a:extLst>
              <a:ext uri="{FF2B5EF4-FFF2-40B4-BE49-F238E27FC236}">
                <a16:creationId xmlns:a16="http://schemas.microsoft.com/office/drawing/2014/main" id="{00000000-0008-0000-0200-000016000000}"/>
              </a:ext>
            </a:extLst>
          </xdr:cNvPr>
          <xdr:cNvSpPr/>
        </xdr:nvSpPr>
        <xdr:spPr>
          <a:xfrm>
            <a:off x="3429000" y="3676649"/>
            <a:ext cx="180000" cy="198947"/>
          </a:xfrm>
          <a:prstGeom prst="ellipse">
            <a:avLst/>
          </a:prstGeom>
          <a:noFill/>
          <a:ln w="952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de-CH" sz="1100" b="1">
                <a:solidFill>
                  <a:schemeClr val="accent5"/>
                </a:solidFill>
              </a:rPr>
              <a:t>!</a:t>
            </a:r>
          </a:p>
        </xdr:txBody>
      </xdr:sp>
    </xdr:grpSp>
    <xdr:clientData/>
  </xdr:twoCellAnchor>
  <xdr:twoCellAnchor>
    <xdr:from>
      <xdr:col>1</xdr:col>
      <xdr:colOff>1447800</xdr:colOff>
      <xdr:row>63</xdr:row>
      <xdr:rowOff>66684</xdr:rowOff>
    </xdr:from>
    <xdr:to>
      <xdr:col>2</xdr:col>
      <xdr:colOff>152400</xdr:colOff>
      <xdr:row>64</xdr:row>
      <xdr:rowOff>106441</xdr:rowOff>
    </xdr:to>
    <xdr:grpSp>
      <xdr:nvGrpSpPr>
        <xdr:cNvPr id="23" name="Gruppieren 22">
          <a:extLst>
            <a:ext uri="{FF2B5EF4-FFF2-40B4-BE49-F238E27FC236}">
              <a16:creationId xmlns:a16="http://schemas.microsoft.com/office/drawing/2014/main" id="{00000000-0008-0000-0200-000017000000}"/>
            </a:ext>
          </a:extLst>
        </xdr:cNvPr>
        <xdr:cNvGrpSpPr/>
      </xdr:nvGrpSpPr>
      <xdr:grpSpPr>
        <a:xfrm>
          <a:off x="1695450" y="10744209"/>
          <a:ext cx="1733550" cy="182632"/>
          <a:chOff x="3429000" y="3676650"/>
          <a:chExt cx="1733550" cy="200025"/>
        </a:xfrm>
      </xdr:grpSpPr>
      <xdr:sp macro="" textlink="">
        <xdr:nvSpPr>
          <xdr:cNvPr id="24" name="Textfeld 23">
            <a:extLst>
              <a:ext uri="{FF2B5EF4-FFF2-40B4-BE49-F238E27FC236}">
                <a16:creationId xmlns:a16="http://schemas.microsoft.com/office/drawing/2014/main" id="{00000000-0008-0000-0200-000018000000}"/>
              </a:ext>
            </a:extLst>
          </xdr:cNvPr>
          <xdr:cNvSpPr txBox="1"/>
        </xdr:nvSpPr>
        <xdr:spPr>
          <a:xfrm>
            <a:off x="3714750" y="3733800"/>
            <a:ext cx="1447800"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de-CH" sz="800">
                <a:solidFill>
                  <a:schemeClr val="accent5"/>
                </a:solidFill>
              </a:rPr>
              <a:t>High estimation uncertainty</a:t>
            </a:r>
          </a:p>
        </xdr:txBody>
      </xdr:sp>
      <xdr:sp macro="" textlink="">
        <xdr:nvSpPr>
          <xdr:cNvPr id="25" name="Ellipse 24">
            <a:extLst>
              <a:ext uri="{FF2B5EF4-FFF2-40B4-BE49-F238E27FC236}">
                <a16:creationId xmlns:a16="http://schemas.microsoft.com/office/drawing/2014/main" id="{00000000-0008-0000-0200-000019000000}"/>
              </a:ext>
            </a:extLst>
          </xdr:cNvPr>
          <xdr:cNvSpPr/>
        </xdr:nvSpPr>
        <xdr:spPr>
          <a:xfrm>
            <a:off x="3429000" y="3676650"/>
            <a:ext cx="180000" cy="197143"/>
          </a:xfrm>
          <a:prstGeom prst="ellipse">
            <a:avLst/>
          </a:prstGeom>
          <a:noFill/>
          <a:ln w="952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de-CH" sz="1100" b="1">
                <a:solidFill>
                  <a:schemeClr val="accent5"/>
                </a:solidFill>
              </a:rPr>
              <a:t>!</a:t>
            </a:r>
          </a:p>
        </xdr:txBody>
      </xdr:sp>
    </xdr:grpSp>
    <xdr:clientData/>
  </xdr:twoCellAnchor>
  <xdr:twoCellAnchor>
    <xdr:from>
      <xdr:col>0</xdr:col>
      <xdr:colOff>0</xdr:colOff>
      <xdr:row>9</xdr:row>
      <xdr:rowOff>82363</xdr:rowOff>
    </xdr:from>
    <xdr:to>
      <xdr:col>1</xdr:col>
      <xdr:colOff>1344705</xdr:colOff>
      <xdr:row>14</xdr:row>
      <xdr:rowOff>136922</xdr:rowOff>
    </xdr:to>
    <xdr:graphicFrame macro="">
      <xdr:nvGraphicFramePr>
        <xdr:cNvPr id="26" name="Diagramm 25">
          <a:extLst>
            <a:ext uri="{FF2B5EF4-FFF2-40B4-BE49-F238E27FC236}">
              <a16:creationId xmlns:a16="http://schemas.microsoft.com/office/drawing/2014/main" id="{00000000-0008-0000-0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36</xdr:row>
      <xdr:rowOff>142874</xdr:rowOff>
    </xdr:from>
    <xdr:to>
      <xdr:col>1</xdr:col>
      <xdr:colOff>1768350</xdr:colOff>
      <xdr:row>51</xdr:row>
      <xdr:rowOff>47625</xdr:rowOff>
    </xdr:to>
    <xdr:grpSp>
      <xdr:nvGrpSpPr>
        <xdr:cNvPr id="28" name="Gruppieren 27">
          <a:extLst>
            <a:ext uri="{FF2B5EF4-FFF2-40B4-BE49-F238E27FC236}">
              <a16:creationId xmlns:a16="http://schemas.microsoft.com/office/drawing/2014/main" id="{00000000-0008-0000-0200-00001C000000}"/>
            </a:ext>
          </a:extLst>
        </xdr:cNvPr>
        <xdr:cNvGrpSpPr/>
      </xdr:nvGrpSpPr>
      <xdr:grpSpPr>
        <a:xfrm>
          <a:off x="0" y="6791324"/>
          <a:ext cx="2016000" cy="2066926"/>
          <a:chOff x="0" y="6810375"/>
          <a:chExt cx="2016000" cy="1828800"/>
        </a:xfrm>
      </xdr:grpSpPr>
      <xdr:sp macro="" textlink="">
        <xdr:nvSpPr>
          <xdr:cNvPr id="29" name="Pfeil: Fünfeck 28">
            <a:extLst>
              <a:ext uri="{FF2B5EF4-FFF2-40B4-BE49-F238E27FC236}">
                <a16:creationId xmlns:a16="http://schemas.microsoft.com/office/drawing/2014/main" id="{00000000-0008-0000-0200-00001D000000}"/>
              </a:ext>
            </a:extLst>
          </xdr:cNvPr>
          <xdr:cNvSpPr/>
        </xdr:nvSpPr>
        <xdr:spPr>
          <a:xfrm>
            <a:off x="0" y="6810375"/>
            <a:ext cx="864000" cy="318052"/>
          </a:xfrm>
          <a:prstGeom prst="homePlate">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rIns="0" bIns="0" rtlCol="0" anchor="ctr" anchorCtr="0"/>
          <a:lstStyle/>
          <a:p>
            <a:pPr algn="l"/>
            <a:r>
              <a:rPr lang="de-CH" sz="900">
                <a:solidFill>
                  <a:schemeClr val="accent1"/>
                </a:solidFill>
              </a:rPr>
              <a:t>below 1.5°C</a:t>
            </a:r>
          </a:p>
        </xdr:txBody>
      </xdr:sp>
      <xdr:sp macro="" textlink="">
        <xdr:nvSpPr>
          <xdr:cNvPr id="30" name="Pfeil: Fünfeck 29">
            <a:extLst>
              <a:ext uri="{FF2B5EF4-FFF2-40B4-BE49-F238E27FC236}">
                <a16:creationId xmlns:a16="http://schemas.microsoft.com/office/drawing/2014/main" id="{00000000-0008-0000-0200-00001E000000}"/>
              </a:ext>
            </a:extLst>
          </xdr:cNvPr>
          <xdr:cNvSpPr/>
        </xdr:nvSpPr>
        <xdr:spPr>
          <a:xfrm>
            <a:off x="0" y="7188062"/>
            <a:ext cx="1152000" cy="318052"/>
          </a:xfrm>
          <a:prstGeom prst="homePlate">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rIns="0" bIns="0" rtlCol="0" anchor="ctr" anchorCtr="0"/>
          <a:lstStyle/>
          <a:p>
            <a:pPr algn="l"/>
            <a:r>
              <a:rPr lang="de-CH" sz="900">
                <a:solidFill>
                  <a:schemeClr val="accent1"/>
                </a:solidFill>
              </a:rPr>
              <a:t>below 2°C</a:t>
            </a:r>
          </a:p>
        </xdr:txBody>
      </xdr:sp>
      <xdr:sp macro="" textlink="">
        <xdr:nvSpPr>
          <xdr:cNvPr id="31" name="Pfeil: Fünfeck 30">
            <a:extLst>
              <a:ext uri="{FF2B5EF4-FFF2-40B4-BE49-F238E27FC236}">
                <a16:creationId xmlns:a16="http://schemas.microsoft.com/office/drawing/2014/main" id="{00000000-0008-0000-0200-00001F000000}"/>
              </a:ext>
            </a:extLst>
          </xdr:cNvPr>
          <xdr:cNvSpPr/>
        </xdr:nvSpPr>
        <xdr:spPr>
          <a:xfrm>
            <a:off x="0" y="7565749"/>
            <a:ext cx="1440000" cy="318052"/>
          </a:xfrm>
          <a:prstGeom prst="homePlat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rIns="0" bIns="0" rtlCol="0" anchor="ctr" anchorCtr="0"/>
          <a:lstStyle/>
          <a:p>
            <a:pPr algn="l"/>
            <a:r>
              <a:rPr lang="de-CH" sz="900">
                <a:solidFill>
                  <a:schemeClr val="accent1"/>
                </a:solidFill>
              </a:rPr>
              <a:t>below 3°C</a:t>
            </a:r>
          </a:p>
        </xdr:txBody>
      </xdr:sp>
      <xdr:sp macro="" textlink="">
        <xdr:nvSpPr>
          <xdr:cNvPr id="32" name="Pfeil: Fünfeck 31">
            <a:extLst>
              <a:ext uri="{FF2B5EF4-FFF2-40B4-BE49-F238E27FC236}">
                <a16:creationId xmlns:a16="http://schemas.microsoft.com/office/drawing/2014/main" id="{00000000-0008-0000-0200-000020000000}"/>
              </a:ext>
            </a:extLst>
          </xdr:cNvPr>
          <xdr:cNvSpPr/>
        </xdr:nvSpPr>
        <xdr:spPr>
          <a:xfrm>
            <a:off x="0" y="7943436"/>
            <a:ext cx="1728000" cy="318052"/>
          </a:xfrm>
          <a:prstGeom prst="homePlate">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rIns="0" bIns="0" rtlCol="0" anchor="ctr" anchorCtr="0"/>
          <a:lstStyle/>
          <a:p>
            <a:pPr algn="l"/>
            <a:r>
              <a:rPr lang="de-CH" sz="900">
                <a:solidFill>
                  <a:schemeClr val="bg1"/>
                </a:solidFill>
              </a:rPr>
              <a:t>below 4°C</a:t>
            </a:r>
          </a:p>
        </xdr:txBody>
      </xdr:sp>
      <xdr:sp macro="" textlink="">
        <xdr:nvSpPr>
          <xdr:cNvPr id="33" name="Pfeil: Fünfeck 32">
            <a:extLst>
              <a:ext uri="{FF2B5EF4-FFF2-40B4-BE49-F238E27FC236}">
                <a16:creationId xmlns:a16="http://schemas.microsoft.com/office/drawing/2014/main" id="{00000000-0008-0000-0200-000021000000}"/>
              </a:ext>
            </a:extLst>
          </xdr:cNvPr>
          <xdr:cNvSpPr/>
        </xdr:nvSpPr>
        <xdr:spPr>
          <a:xfrm>
            <a:off x="0" y="8321123"/>
            <a:ext cx="2016000" cy="318052"/>
          </a:xfrm>
          <a:prstGeom prst="homePlat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0" rIns="0" bIns="0" rtlCol="0" anchor="ctr" anchorCtr="0"/>
          <a:lstStyle/>
          <a:p>
            <a:pPr algn="l"/>
            <a:r>
              <a:rPr lang="de-CH" sz="900">
                <a:solidFill>
                  <a:schemeClr val="bg1"/>
                </a:solidFill>
              </a:rPr>
              <a:t>above 4°C</a:t>
            </a:r>
          </a:p>
        </xdr:txBody>
      </xdr:sp>
    </xdr:grpSp>
    <xdr:clientData/>
  </xdr:twoCellAnchor>
  <xdr:twoCellAnchor>
    <xdr:from>
      <xdr:col>0</xdr:col>
      <xdr:colOff>0</xdr:colOff>
      <xdr:row>39</xdr:row>
      <xdr:rowOff>94655</xdr:rowOff>
    </xdr:from>
    <xdr:to>
      <xdr:col>1</xdr:col>
      <xdr:colOff>2920350</xdr:colOff>
      <xdr:row>39</xdr:row>
      <xdr:rowOff>94655</xdr:rowOff>
    </xdr:to>
    <xdr:cxnSp macro="">
      <xdr:nvCxnSpPr>
        <xdr:cNvPr id="34" name="Gerader Verbinder 33">
          <a:extLst>
            <a:ext uri="{FF2B5EF4-FFF2-40B4-BE49-F238E27FC236}">
              <a16:creationId xmlns:a16="http://schemas.microsoft.com/office/drawing/2014/main" id="{00000000-0008-0000-0200-000022000000}"/>
            </a:ext>
          </a:extLst>
        </xdr:cNvPr>
        <xdr:cNvCxnSpPr/>
      </xdr:nvCxnSpPr>
      <xdr:spPr>
        <a:xfrm flipH="1">
          <a:off x="0" y="7190780"/>
          <a:ext cx="3168000" cy="0"/>
        </a:xfrm>
        <a:prstGeom prst="line">
          <a:avLst/>
        </a:prstGeom>
        <a:ln w="19050">
          <a:solidFill>
            <a:schemeClr val="accent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1488876</xdr:colOff>
      <xdr:row>37</xdr:row>
      <xdr:rowOff>67270</xdr:rowOff>
    </xdr:from>
    <xdr:to>
      <xdr:col>2</xdr:col>
      <xdr:colOff>60126</xdr:colOff>
      <xdr:row>39</xdr:row>
      <xdr:rowOff>124420</xdr:rowOff>
    </xdr:to>
    <xdr:sp macro="" textlink="">
      <xdr:nvSpPr>
        <xdr:cNvPr id="35" name="Textfeld 34">
          <a:extLst>
            <a:ext uri="{FF2B5EF4-FFF2-40B4-BE49-F238E27FC236}">
              <a16:creationId xmlns:a16="http://schemas.microsoft.com/office/drawing/2014/main" id="{00000000-0008-0000-0200-000023000000}"/>
            </a:ext>
          </a:extLst>
        </xdr:cNvPr>
        <xdr:cNvSpPr txBox="1"/>
      </xdr:nvSpPr>
      <xdr:spPr>
        <a:xfrm>
          <a:off x="1736526" y="6877645"/>
          <a:ext cx="16002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800">
              <a:solidFill>
                <a:schemeClr val="accent5"/>
              </a:solidFill>
            </a:rPr>
            <a:t>Science-based consensus on needed global ambition</a:t>
          </a:r>
        </a:p>
      </xdr:txBody>
    </xdr:sp>
    <xdr:clientData/>
  </xdr:twoCellAnchor>
  <xdr:twoCellAnchor>
    <xdr:from>
      <xdr:col>1</xdr:col>
      <xdr:colOff>1460212</xdr:colOff>
      <xdr:row>9</xdr:row>
      <xdr:rowOff>82363</xdr:rowOff>
    </xdr:from>
    <xdr:to>
      <xdr:col>2</xdr:col>
      <xdr:colOff>20220</xdr:colOff>
      <xdr:row>14</xdr:row>
      <xdr:rowOff>136922</xdr:rowOff>
    </xdr:to>
    <xdr:graphicFrame macro="">
      <xdr:nvGraphicFramePr>
        <xdr:cNvPr id="36" name="Diagramm 35">
          <a:extLst>
            <a:ext uri="{FF2B5EF4-FFF2-40B4-BE49-F238E27FC236}">
              <a16:creationId xmlns:a16="http://schemas.microsoft.com/office/drawing/2014/main" id="{00000000-0008-0000-02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151280</xdr:colOff>
      <xdr:row>8</xdr:row>
      <xdr:rowOff>50427</xdr:rowOff>
    </xdr:from>
    <xdr:to>
      <xdr:col>1</xdr:col>
      <xdr:colOff>1260663</xdr:colOff>
      <xdr:row>10</xdr:row>
      <xdr:rowOff>1</xdr:rowOff>
    </xdr:to>
    <xdr:sp macro="" textlink="">
      <xdr:nvSpPr>
        <xdr:cNvPr id="37" name="Textfeld 36">
          <a:extLst>
            <a:ext uri="{FF2B5EF4-FFF2-40B4-BE49-F238E27FC236}">
              <a16:creationId xmlns:a16="http://schemas.microsoft.com/office/drawing/2014/main" id="{00000000-0008-0000-0200-000025000000}"/>
            </a:ext>
          </a:extLst>
        </xdr:cNvPr>
        <xdr:cNvSpPr txBox="1"/>
      </xdr:nvSpPr>
      <xdr:spPr>
        <a:xfrm>
          <a:off x="151280" y="2392456"/>
          <a:ext cx="1355912" cy="240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rtl="0"/>
          <a:r>
            <a:rPr lang="de-CH" sz="800" b="1" i="0" baseline="0">
              <a:solidFill>
                <a:schemeClr val="accent1"/>
              </a:solidFill>
              <a:effectLst/>
              <a:latin typeface="+mn-lt"/>
              <a:ea typeface="+mn-ea"/>
              <a:cs typeface="+mn-cs"/>
            </a:rPr>
            <a:t>Intensity</a:t>
          </a:r>
          <a:endParaRPr lang="de-CH" sz="800">
            <a:solidFill>
              <a:schemeClr val="accent1"/>
            </a:solidFill>
            <a:effectLst/>
          </a:endParaRPr>
        </a:p>
        <a:p>
          <a:pPr algn="ctr" rtl="0"/>
          <a:r>
            <a:rPr lang="de-CH" sz="700" b="0" i="0" baseline="0">
              <a:solidFill>
                <a:schemeClr val="accent1"/>
              </a:solidFill>
              <a:effectLst/>
              <a:latin typeface="+mn-lt"/>
              <a:ea typeface="+mn-ea"/>
              <a:cs typeface="+mn-cs"/>
            </a:rPr>
            <a:t>(tons CO</a:t>
          </a:r>
          <a:r>
            <a:rPr lang="de-CH" sz="700" b="0" i="0" baseline="30000">
              <a:solidFill>
                <a:schemeClr val="accent1"/>
              </a:solidFill>
              <a:effectLst/>
              <a:latin typeface="+mn-lt"/>
              <a:ea typeface="+mn-ea"/>
              <a:cs typeface="+mn-cs"/>
            </a:rPr>
            <a:t>2</a:t>
          </a:r>
          <a:r>
            <a:rPr lang="de-CH" sz="700" b="0" i="0" baseline="0">
              <a:solidFill>
                <a:schemeClr val="accent1"/>
              </a:solidFill>
              <a:effectLst/>
              <a:latin typeface="+mn-lt"/>
              <a:ea typeface="+mn-ea"/>
              <a:cs typeface="+mn-cs"/>
            </a:rPr>
            <a:t>e/CHF M revenue)</a:t>
          </a:r>
          <a:endParaRPr lang="de-CH" sz="700">
            <a:solidFill>
              <a:schemeClr val="accent1"/>
            </a:solidFill>
            <a:effectLst/>
          </a:endParaRPr>
        </a:p>
      </xdr:txBody>
    </xdr:sp>
    <xdr:clientData/>
  </xdr:twoCellAnchor>
  <xdr:twoCellAnchor>
    <xdr:from>
      <xdr:col>1</xdr:col>
      <xdr:colOff>1574427</xdr:colOff>
      <xdr:row>8</xdr:row>
      <xdr:rowOff>50427</xdr:rowOff>
    </xdr:from>
    <xdr:to>
      <xdr:col>1</xdr:col>
      <xdr:colOff>2930339</xdr:colOff>
      <xdr:row>10</xdr:row>
      <xdr:rowOff>1</xdr:rowOff>
    </xdr:to>
    <xdr:sp macro="" textlink="">
      <xdr:nvSpPr>
        <xdr:cNvPr id="38" name="Textfeld 37">
          <a:extLst>
            <a:ext uri="{FF2B5EF4-FFF2-40B4-BE49-F238E27FC236}">
              <a16:creationId xmlns:a16="http://schemas.microsoft.com/office/drawing/2014/main" id="{00000000-0008-0000-0200-000026000000}"/>
            </a:ext>
          </a:extLst>
        </xdr:cNvPr>
        <xdr:cNvSpPr txBox="1"/>
      </xdr:nvSpPr>
      <xdr:spPr>
        <a:xfrm>
          <a:off x="1820956" y="2392456"/>
          <a:ext cx="1355912" cy="2409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rtl="0"/>
          <a:r>
            <a:rPr lang="de-CH" sz="800" b="1" i="0" baseline="0">
              <a:solidFill>
                <a:schemeClr val="accent1"/>
              </a:solidFill>
              <a:effectLst/>
              <a:latin typeface="+mn-lt"/>
              <a:ea typeface="+mn-ea"/>
              <a:cs typeface="+mn-cs"/>
            </a:rPr>
            <a:t>Footprint</a:t>
          </a:r>
          <a:endParaRPr lang="de-CH" sz="800">
            <a:solidFill>
              <a:schemeClr val="accent1"/>
            </a:solidFill>
            <a:effectLst/>
          </a:endParaRPr>
        </a:p>
        <a:p>
          <a:pPr algn="ctr" rtl="0"/>
          <a:r>
            <a:rPr lang="de-CH" sz="700" b="0" i="0" baseline="0">
              <a:solidFill>
                <a:schemeClr val="accent1"/>
              </a:solidFill>
              <a:effectLst/>
              <a:latin typeface="+mn-lt"/>
              <a:ea typeface="+mn-ea"/>
              <a:cs typeface="+mn-cs"/>
            </a:rPr>
            <a:t>(tons CO2e/CHF M invested)</a:t>
          </a:r>
          <a:endParaRPr lang="de-CH" sz="700">
            <a:solidFill>
              <a:schemeClr val="accent1"/>
            </a:solidFill>
            <a:effectLst/>
          </a:endParaRPr>
        </a:p>
      </xdr:txBody>
    </xdr:sp>
    <xdr:clientData/>
  </xdr:twoCellAnchor>
  <xdr:twoCellAnchor>
    <xdr:from>
      <xdr:col>0</xdr:col>
      <xdr:colOff>71438</xdr:colOff>
      <xdr:row>14</xdr:row>
      <xdr:rowOff>142875</xdr:rowOff>
    </xdr:from>
    <xdr:to>
      <xdr:col>1</xdr:col>
      <xdr:colOff>1529953</xdr:colOff>
      <xdr:row>16</xdr:row>
      <xdr:rowOff>107156</xdr:rowOff>
    </xdr:to>
    <xdr:sp macro="" textlink="">
      <xdr:nvSpPr>
        <xdr:cNvPr id="27" name="Textfeld 26">
          <a:extLst>
            <a:ext uri="{FF2B5EF4-FFF2-40B4-BE49-F238E27FC236}">
              <a16:creationId xmlns:a16="http://schemas.microsoft.com/office/drawing/2014/main" id="{00000000-0008-0000-0200-00001B000000}"/>
            </a:ext>
          </a:extLst>
        </xdr:cNvPr>
        <xdr:cNvSpPr txBox="1"/>
      </xdr:nvSpPr>
      <xdr:spPr>
        <a:xfrm>
          <a:off x="71438" y="3375422"/>
          <a:ext cx="1708546" cy="267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de-CH" sz="700">
              <a:solidFill>
                <a:schemeClr val="accent1"/>
              </a:solidFill>
              <a:latin typeface="Segoe UI Symbol" panose="020B0502040204020203" pitchFamily="34" charset="0"/>
              <a:ea typeface="Segoe UI Symbol" panose="020B0502040204020203" pitchFamily="34" charset="0"/>
            </a:rPr>
            <a:t>◼</a:t>
          </a:r>
          <a:r>
            <a:rPr lang="de-CH" sz="600" baseline="0">
              <a:solidFill>
                <a:schemeClr val="accent1"/>
              </a:solidFill>
              <a:latin typeface="Segoe UI Symbol" panose="020B0502040204020203" pitchFamily="34" charset="0"/>
              <a:ea typeface="Segoe UI Symbol" panose="020B0502040204020203" pitchFamily="34" charset="0"/>
            </a:rPr>
            <a:t> </a:t>
          </a:r>
          <a:r>
            <a:rPr lang="de-CH" sz="600">
              <a:solidFill>
                <a:schemeClr val="accent1"/>
              </a:solidFill>
            </a:rPr>
            <a:t>Scope 1 &amp; 2   </a:t>
          </a:r>
          <a:r>
            <a:rPr kumimoji="0" lang="de-CH" sz="700" b="0" i="0" u="none" strike="noStrike" kern="0" cap="none" spc="0" normalizeH="0" baseline="0" noProof="0">
              <a:ln>
                <a:noFill/>
              </a:ln>
              <a:solidFill>
                <a:schemeClr val="accent2"/>
              </a:solidFill>
              <a:effectLst/>
              <a:uLnTx/>
              <a:uFillTx/>
              <a:latin typeface="Segoe UI Symbol" panose="020B0502040204020203" pitchFamily="34" charset="0"/>
              <a:ea typeface="Segoe UI Symbol" panose="020B0502040204020203" pitchFamily="34" charset="0"/>
              <a:cs typeface="+mn-cs"/>
            </a:rPr>
            <a:t>◼</a:t>
          </a:r>
          <a:r>
            <a:rPr lang="de-CH" sz="600">
              <a:solidFill>
                <a:schemeClr val="accent1"/>
              </a:solidFill>
            </a:rPr>
            <a:t>  Scope 3</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299357</xdr:colOff>
      <xdr:row>36</xdr:row>
      <xdr:rowOff>789214</xdr:rowOff>
    </xdr:from>
    <xdr:to>
      <xdr:col>2</xdr:col>
      <xdr:colOff>4900664</xdr:colOff>
      <xdr:row>36</xdr:row>
      <xdr:rowOff>1418406</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2952750" y="34194750"/>
          <a:ext cx="4601307" cy="629192"/>
        </a:xfrm>
        <a:prstGeom prst="rect">
          <a:avLst/>
        </a:prstGeom>
      </xdr:spPr>
    </xdr:pic>
    <xdr:clientData/>
  </xdr:twoCellAnchor>
  <xdr:twoCellAnchor editAs="oneCell">
    <xdr:from>
      <xdr:col>2</xdr:col>
      <xdr:colOff>32657</xdr:colOff>
      <xdr:row>27</xdr:row>
      <xdr:rowOff>1838326</xdr:rowOff>
    </xdr:from>
    <xdr:to>
      <xdr:col>2</xdr:col>
      <xdr:colOff>5143500</xdr:colOff>
      <xdr:row>27</xdr:row>
      <xdr:rowOff>2360206</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2690132" y="25707976"/>
          <a:ext cx="5110843" cy="521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220395</xdr:colOff>
      <xdr:row>6</xdr:row>
      <xdr:rowOff>165398</xdr:rowOff>
    </xdr:from>
    <xdr:to>
      <xdr:col>2</xdr:col>
      <xdr:colOff>1522406</xdr:colOff>
      <xdr:row>20</xdr:row>
      <xdr:rowOff>110152</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725634" y="1134463"/>
          <a:ext cx="3422359" cy="2263885"/>
        </a:xfrm>
        <a:prstGeom prst="rect">
          <a:avLst/>
        </a:prstGeom>
      </xdr:spPr>
    </xdr:pic>
    <xdr:clientData/>
  </xdr:twoCellAnchor>
  <xdr:twoCellAnchor editAs="oneCell">
    <xdr:from>
      <xdr:col>3</xdr:col>
      <xdr:colOff>438150</xdr:colOff>
      <xdr:row>6</xdr:row>
      <xdr:rowOff>104775</xdr:rowOff>
    </xdr:from>
    <xdr:to>
      <xdr:col>15</xdr:col>
      <xdr:colOff>359766</xdr:colOff>
      <xdr:row>11</xdr:row>
      <xdr:rowOff>47101</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4543425" y="1133475"/>
          <a:ext cx="7321937" cy="800212"/>
        </a:xfrm>
        <a:prstGeom prst="rect">
          <a:avLst/>
        </a:prstGeom>
      </xdr:spPr>
    </xdr:pic>
    <xdr:clientData/>
  </xdr:twoCellAnchor>
  <xdr:twoCellAnchor editAs="oneCell">
    <xdr:from>
      <xdr:col>3</xdr:col>
      <xdr:colOff>53340</xdr:colOff>
      <xdr:row>52</xdr:row>
      <xdr:rowOff>77496</xdr:rowOff>
    </xdr:from>
    <xdr:to>
      <xdr:col>13</xdr:col>
      <xdr:colOff>256149</xdr:colOff>
      <xdr:row>56</xdr:row>
      <xdr:rowOff>56181</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3"/>
        <a:stretch>
          <a:fillRect/>
        </a:stretch>
      </xdr:blipFill>
      <xdr:spPr>
        <a:xfrm>
          <a:off x="5434965" y="8307096"/>
          <a:ext cx="6280785" cy="674011"/>
        </a:xfrm>
        <a:prstGeom prst="rect">
          <a:avLst/>
        </a:prstGeom>
      </xdr:spPr>
    </xdr:pic>
    <xdr:clientData/>
  </xdr:twoCellAnchor>
  <xdr:twoCellAnchor editAs="oneCell">
    <xdr:from>
      <xdr:col>3</xdr:col>
      <xdr:colOff>7327</xdr:colOff>
      <xdr:row>40</xdr:row>
      <xdr:rowOff>78010</xdr:rowOff>
    </xdr:from>
    <xdr:to>
      <xdr:col>10</xdr:col>
      <xdr:colOff>637442</xdr:colOff>
      <xdr:row>44</xdr:row>
      <xdr:rowOff>62433</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4"/>
        <a:stretch>
          <a:fillRect/>
        </a:stretch>
      </xdr:blipFill>
      <xdr:spPr>
        <a:xfrm>
          <a:off x="5253404" y="6525702"/>
          <a:ext cx="4601307" cy="629192"/>
        </a:xfrm>
        <a:prstGeom prst="rect">
          <a:avLst/>
        </a:prstGeom>
      </xdr:spPr>
    </xdr:pic>
    <xdr:clientData/>
  </xdr:twoCellAnchor>
  <xdr:twoCellAnchor editAs="oneCell">
    <xdr:from>
      <xdr:col>1</xdr:col>
      <xdr:colOff>240196</xdr:colOff>
      <xdr:row>6</xdr:row>
      <xdr:rowOff>57979</xdr:rowOff>
    </xdr:from>
    <xdr:to>
      <xdr:col>2</xdr:col>
      <xdr:colOff>653051</xdr:colOff>
      <xdr:row>7</xdr:row>
      <xdr:rowOff>121019</xdr:rowOff>
    </xdr:to>
    <xdr:pic>
      <xdr:nvPicPr>
        <xdr:cNvPr id="4" name="Picture 3">
          <a:extLst>
            <a:ext uri="{FF2B5EF4-FFF2-40B4-BE49-F238E27FC236}">
              <a16:creationId xmlns:a16="http://schemas.microsoft.com/office/drawing/2014/main" id="{90406AA4-D1C9-9B4E-9A63-259FB58FE9E4}"/>
            </a:ext>
          </a:extLst>
        </xdr:cNvPr>
        <xdr:cNvPicPr>
          <a:picLocks noChangeAspect="1"/>
        </xdr:cNvPicPr>
      </xdr:nvPicPr>
      <xdr:blipFill>
        <a:blip xmlns:r="http://schemas.openxmlformats.org/officeDocument/2006/relationships" r:embed="rId5"/>
        <a:stretch>
          <a:fillRect/>
        </a:stretch>
      </xdr:blipFill>
      <xdr:spPr>
        <a:xfrm>
          <a:off x="745435" y="1027044"/>
          <a:ext cx="2533203" cy="2286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361950</xdr:colOff>
      <xdr:row>6</xdr:row>
      <xdr:rowOff>161925</xdr:rowOff>
    </xdr:from>
    <xdr:to>
      <xdr:col>1</xdr:col>
      <xdr:colOff>3361824</xdr:colOff>
      <xdr:row>17</xdr:row>
      <xdr:rowOff>55495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361950" y="1190625"/>
          <a:ext cx="3536173" cy="1790950"/>
        </a:xfrm>
        <a:prstGeom prst="rect">
          <a:avLst/>
        </a:prstGeom>
      </xdr:spPr>
    </xdr:pic>
    <xdr:clientData/>
  </xdr:twoCellAnchor>
  <xdr:twoCellAnchor editAs="oneCell">
    <xdr:from>
      <xdr:col>2</xdr:col>
      <xdr:colOff>0</xdr:colOff>
      <xdr:row>7</xdr:row>
      <xdr:rowOff>17145</xdr:rowOff>
    </xdr:from>
    <xdr:to>
      <xdr:col>7</xdr:col>
      <xdr:colOff>833506</xdr:colOff>
      <xdr:row>13</xdr:row>
      <xdr:rowOff>126525</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4114800" y="1217295"/>
          <a:ext cx="7912568" cy="1135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186690</xdr:colOff>
      <xdr:row>7</xdr:row>
      <xdr:rowOff>30480</xdr:rowOff>
    </xdr:from>
    <xdr:to>
      <xdr:col>18</xdr:col>
      <xdr:colOff>469268</xdr:colOff>
      <xdr:row>12</xdr:row>
      <xdr:rowOff>123958</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4130040" y="1144905"/>
          <a:ext cx="7350128" cy="903103"/>
        </a:xfrm>
        <a:prstGeom prst="rect">
          <a:avLst/>
        </a:prstGeom>
      </xdr:spPr>
    </xdr:pic>
    <xdr:clientData/>
  </xdr:twoCellAnchor>
  <xdr:twoCellAnchor editAs="oneCell">
    <xdr:from>
      <xdr:col>0</xdr:col>
      <xdr:colOff>274320</xdr:colOff>
      <xdr:row>7</xdr:row>
      <xdr:rowOff>36195</xdr:rowOff>
    </xdr:from>
    <xdr:to>
      <xdr:col>3</xdr:col>
      <xdr:colOff>497729</xdr:colOff>
      <xdr:row>15</xdr:row>
      <xdr:rowOff>144987</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274320" y="1150620"/>
          <a:ext cx="3661934" cy="140419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217170</xdr:colOff>
      <xdr:row>6</xdr:row>
      <xdr:rowOff>76200</xdr:rowOff>
    </xdr:from>
    <xdr:to>
      <xdr:col>2</xdr:col>
      <xdr:colOff>1696720</xdr:colOff>
      <xdr:row>19</xdr:row>
      <xdr:rowOff>19110</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826770" y="1104900"/>
          <a:ext cx="3326130" cy="2162235"/>
        </a:xfrm>
        <a:prstGeom prst="rect">
          <a:avLst/>
        </a:prstGeom>
      </xdr:spPr>
    </xdr:pic>
    <xdr:clientData/>
  </xdr:twoCellAnchor>
  <xdr:twoCellAnchor editAs="oneCell">
    <xdr:from>
      <xdr:col>2</xdr:col>
      <xdr:colOff>1724025</xdr:colOff>
      <xdr:row>6</xdr:row>
      <xdr:rowOff>9525</xdr:rowOff>
    </xdr:from>
    <xdr:to>
      <xdr:col>6</xdr:col>
      <xdr:colOff>447413</xdr:colOff>
      <xdr:row>13</xdr:row>
      <xdr:rowOff>57325</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4010025" y="962025"/>
          <a:ext cx="7486388" cy="1181275"/>
        </a:xfrm>
        <a:prstGeom prst="rect">
          <a:avLst/>
        </a:prstGeom>
      </xdr:spPr>
    </xdr:pic>
    <xdr:clientData/>
  </xdr:twoCellAnchor>
  <xdr:twoCellAnchor editAs="oneCell">
    <xdr:from>
      <xdr:col>1</xdr:col>
      <xdr:colOff>610024</xdr:colOff>
      <xdr:row>32</xdr:row>
      <xdr:rowOff>102023</xdr:rowOff>
    </xdr:from>
    <xdr:to>
      <xdr:col>2</xdr:col>
      <xdr:colOff>6037369</xdr:colOff>
      <xdr:row>52</xdr:row>
      <xdr:rowOff>67563</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3"/>
        <a:srcRect l="872" t="3913" r="915"/>
        <a:stretch/>
      </xdr:blipFill>
      <xdr:spPr>
        <a:xfrm>
          <a:off x="1118024" y="5171440"/>
          <a:ext cx="7205345" cy="3140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1393394</xdr:colOff>
      <xdr:row>6</xdr:row>
      <xdr:rowOff>25011</xdr:rowOff>
    </xdr:from>
    <xdr:to>
      <xdr:col>15</xdr:col>
      <xdr:colOff>209429</xdr:colOff>
      <xdr:row>12</xdr:row>
      <xdr:rowOff>20077</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4079444" y="977511"/>
          <a:ext cx="7407585" cy="966616"/>
        </a:xfrm>
        <a:prstGeom prst="rect">
          <a:avLst/>
        </a:prstGeom>
      </xdr:spPr>
    </xdr:pic>
    <xdr:clientData/>
  </xdr:twoCellAnchor>
  <xdr:twoCellAnchor editAs="oneCell">
    <xdr:from>
      <xdr:col>0</xdr:col>
      <xdr:colOff>495300</xdr:colOff>
      <xdr:row>6</xdr:row>
      <xdr:rowOff>38100</xdr:rowOff>
    </xdr:from>
    <xdr:to>
      <xdr:col>2</xdr:col>
      <xdr:colOff>1316478</xdr:colOff>
      <xdr:row>22</xdr:row>
      <xdr:rowOff>76588</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a:stretch>
          <a:fillRect/>
        </a:stretch>
      </xdr:blipFill>
      <xdr:spPr>
        <a:xfrm>
          <a:off x="495300" y="1066800"/>
          <a:ext cx="3608574" cy="27816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302895</xdr:colOff>
      <xdr:row>6</xdr:row>
      <xdr:rowOff>5715</xdr:rowOff>
    </xdr:from>
    <xdr:to>
      <xdr:col>26</xdr:col>
      <xdr:colOff>143735</xdr:colOff>
      <xdr:row>36</xdr:row>
      <xdr:rowOff>122657</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7903845" y="958215"/>
          <a:ext cx="7413215" cy="4974692"/>
        </a:xfrm>
        <a:prstGeom prst="rect">
          <a:avLst/>
        </a:prstGeom>
      </xdr:spPr>
    </xdr:pic>
    <xdr:clientData/>
  </xdr:twoCellAnchor>
  <xdr:twoCellAnchor editAs="oneCell">
    <xdr:from>
      <xdr:col>0</xdr:col>
      <xdr:colOff>321945</xdr:colOff>
      <xdr:row>6</xdr:row>
      <xdr:rowOff>5715</xdr:rowOff>
    </xdr:from>
    <xdr:to>
      <xdr:col>11</xdr:col>
      <xdr:colOff>41401</xdr:colOff>
      <xdr:row>18</xdr:row>
      <xdr:rowOff>93645</xdr:rowOff>
    </xdr:to>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321945" y="1034415"/>
          <a:ext cx="7594390" cy="2156760"/>
        </a:xfrm>
        <a:prstGeom prst="rect">
          <a:avLst/>
        </a:prstGeom>
      </xdr:spPr>
    </xdr:pic>
    <xdr:clientData/>
  </xdr:twoCellAnchor>
</xdr:wsDr>
</file>

<file path=xl/theme/theme1.xml><?xml version="1.0" encoding="utf-8"?>
<a:theme xmlns:a="http://schemas.openxmlformats.org/drawingml/2006/main" name="Office">
  <a:themeElements>
    <a:clrScheme name="SSF Climate Scores">
      <a:dk1>
        <a:sysClr val="windowText" lastClr="000000"/>
      </a:dk1>
      <a:lt1>
        <a:sysClr val="window" lastClr="FFFFFF"/>
      </a:lt1>
      <a:dk2>
        <a:srgbClr val="646464"/>
      </a:dk2>
      <a:lt2>
        <a:srgbClr val="F3F5F7"/>
      </a:lt2>
      <a:accent1>
        <a:srgbClr val="586B7B"/>
      </a:accent1>
      <a:accent2>
        <a:srgbClr val="F4B183"/>
      </a:accent2>
      <a:accent3>
        <a:srgbClr val="FBE4D5"/>
      </a:accent3>
      <a:accent4>
        <a:srgbClr val="F8CBAD"/>
      </a:accent4>
      <a:accent5>
        <a:srgbClr val="EF8B47"/>
      </a:accent5>
      <a:accent6>
        <a:srgbClr val="D05F12"/>
      </a:accent6>
      <a:hlink>
        <a:srgbClr val="000000"/>
      </a:hlink>
      <a:folHlink>
        <a:srgbClr val="00000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spglobal.com/spdji/en/documents/additional-material/faq-sp-paris-aligned-climate-transition-indices.pdf" TargetMode="External"/><Relationship Id="rId7" Type="http://schemas.openxmlformats.org/officeDocument/2006/relationships/printerSettings" Target="../printerSettings/printerSettings3.bin"/><Relationship Id="rId2" Type="http://schemas.openxmlformats.org/officeDocument/2006/relationships/hyperlink" Target="https://www.ipcc.ch/site/assets/uploads/sites/2/2022/06/SR15_Full_Report_HR.pdf" TargetMode="External"/><Relationship Id="rId1" Type="http://schemas.openxmlformats.org/officeDocument/2006/relationships/hyperlink" Target="https://www.aviva.com/climate-goals-glossary/" TargetMode="External"/><Relationship Id="rId6" Type="http://schemas.openxmlformats.org/officeDocument/2006/relationships/hyperlink" Target="https://www.undp.org/nepal/publications/climate-finance-glossary" TargetMode="External"/><Relationship Id="rId5" Type="http://schemas.openxmlformats.org/officeDocument/2006/relationships/hyperlink" Target="https://www.climateaction100.org/" TargetMode="External"/><Relationship Id="rId4" Type="http://schemas.openxmlformats.org/officeDocument/2006/relationships/hyperlink" Target="https://www.gfanzero.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tcfdhub.org/Downloads/pdfs/E09%20-%20Carbon%20footprinting%20-%20metrics.pdf"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E6:G35"/>
  <sheetViews>
    <sheetView showGridLines="0" tabSelected="1" zoomScaleNormal="100" zoomScaleSheetLayoutView="130" workbookViewId="0">
      <selection activeCell="I32" sqref="I32"/>
    </sheetView>
  </sheetViews>
  <sheetFormatPr defaultColWidth="8.83203125" defaultRowHeight="11.25" x14ac:dyDescent="0.2"/>
  <sheetData>
    <row r="6" spans="5:7" ht="12.75" x14ac:dyDescent="0.2">
      <c r="G6" s="1" t="s">
        <v>15</v>
      </c>
    </row>
    <row r="14" spans="5:7" ht="12.75" x14ac:dyDescent="0.2">
      <c r="E14" s="9" t="s">
        <v>17</v>
      </c>
    </row>
    <row r="15" spans="5:7" ht="12.75" x14ac:dyDescent="0.2">
      <c r="E15" s="5" t="s">
        <v>7</v>
      </c>
    </row>
    <row r="16" spans="5:7" ht="12.75" x14ac:dyDescent="0.2">
      <c r="E16" s="5" t="s">
        <v>37</v>
      </c>
    </row>
    <row r="17" spans="5:7" ht="12.75" x14ac:dyDescent="0.2">
      <c r="E17" s="5" t="s">
        <v>56</v>
      </c>
    </row>
    <row r="18" spans="5:7" ht="12.75" x14ac:dyDescent="0.2">
      <c r="E18" s="5" t="s">
        <v>8</v>
      </c>
    </row>
    <row r="19" spans="5:7" x14ac:dyDescent="0.2">
      <c r="E19" s="4" t="s">
        <v>2</v>
      </c>
    </row>
    <row r="20" spans="5:7" x14ac:dyDescent="0.2">
      <c r="E20" s="4" t="s">
        <v>3</v>
      </c>
    </row>
    <row r="21" spans="5:7" x14ac:dyDescent="0.2">
      <c r="E21" s="4" t="s">
        <v>9</v>
      </c>
    </row>
    <row r="22" spans="5:7" x14ac:dyDescent="0.2">
      <c r="E22" s="4" t="s">
        <v>10</v>
      </c>
    </row>
    <row r="23" spans="5:7" x14ac:dyDescent="0.2">
      <c r="E23" s="4" t="s">
        <v>11</v>
      </c>
    </row>
    <row r="24" spans="5:7" x14ac:dyDescent="0.2">
      <c r="E24" s="4" t="s">
        <v>12</v>
      </c>
    </row>
    <row r="26" spans="5:7" ht="12.75" x14ac:dyDescent="0.2">
      <c r="E26" s="8" t="s">
        <v>16</v>
      </c>
    </row>
    <row r="27" spans="5:7" x14ac:dyDescent="0.2">
      <c r="E27" s="8"/>
    </row>
    <row r="28" spans="5:7" ht="12.75" x14ac:dyDescent="0.2">
      <c r="E28" s="1" t="s">
        <v>410</v>
      </c>
    </row>
    <row r="29" spans="5:7" ht="12.75" x14ac:dyDescent="0.2">
      <c r="E29" s="73" t="s">
        <v>411</v>
      </c>
    </row>
    <row r="31" spans="5:7" ht="12.75" x14ac:dyDescent="0.2">
      <c r="E31" s="1" t="s">
        <v>71</v>
      </c>
    </row>
    <row r="32" spans="5:7" ht="12.75" x14ac:dyDescent="0.2">
      <c r="F32" s="15" t="s">
        <v>56</v>
      </c>
      <c r="G32" t="s">
        <v>72</v>
      </c>
    </row>
    <row r="33" spans="5:7" ht="12.75" x14ac:dyDescent="0.2">
      <c r="F33" s="16" t="s">
        <v>73</v>
      </c>
      <c r="G33" t="s">
        <v>74</v>
      </c>
    </row>
    <row r="35" spans="5:7" x14ac:dyDescent="0.2">
      <c r="E35" t="s">
        <v>70</v>
      </c>
    </row>
  </sheetData>
  <sheetProtection algorithmName="SHA-512" hashValue="BeUx2wFGtaP4Gkznqdis2K4vsICcc/IjW0ENWh76LsJYZAp22pzzKTiPYanOeSP8Ksi7ungUw64H1qw86S5EPQ==" saltValue="H42iaOccPbOI3OqdGF+Gqw==" spinCount="100000" sheet="1" objects="1" scenario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sheetPr>
  <dimension ref="A1:X46"/>
  <sheetViews>
    <sheetView showGridLines="0" zoomScaleNormal="100" workbookViewId="0">
      <selection activeCell="D27" sqref="D27"/>
    </sheetView>
  </sheetViews>
  <sheetFormatPr defaultColWidth="8.83203125" defaultRowHeight="12.75" x14ac:dyDescent="0.2"/>
  <cols>
    <col min="1" max="1" width="8.83203125" style="1"/>
    <col min="2" max="2" width="38.1640625" customWidth="1"/>
    <col min="3" max="3" width="44.33203125" customWidth="1"/>
  </cols>
  <sheetData>
    <row r="1" spans="1:1" s="3" customFormat="1" x14ac:dyDescent="0.2">
      <c r="A1" s="2" t="s">
        <v>4</v>
      </c>
    </row>
    <row r="2" spans="1:1" s="3" customFormat="1" ht="11.25" x14ac:dyDescent="0.2">
      <c r="A2" s="3" t="s">
        <v>11</v>
      </c>
    </row>
    <row r="5" spans="1:1" s="7" customFormat="1" x14ac:dyDescent="0.2">
      <c r="A5" s="6" t="s">
        <v>13</v>
      </c>
    </row>
    <row r="25" spans="1:24" s="7" customFormat="1" x14ac:dyDescent="0.2">
      <c r="A25" s="6" t="s">
        <v>18</v>
      </c>
    </row>
    <row r="27" spans="1:24" x14ac:dyDescent="0.2">
      <c r="B27" t="s">
        <v>34</v>
      </c>
      <c r="D27" s="15"/>
      <c r="E27" t="s">
        <v>33</v>
      </c>
      <c r="X27" s="12" t="s">
        <v>29</v>
      </c>
    </row>
    <row r="28" spans="1:24" x14ac:dyDescent="0.2">
      <c r="B28" s="20" t="str">
        <f>IF(D27="yes","Share of companies currently under active climate engagement","")</f>
        <v/>
      </c>
      <c r="D28" s="28" t="e">
        <f>D38/Input!D10</f>
        <v>#DIV/0!</v>
      </c>
      <c r="E28" t="s">
        <v>23</v>
      </c>
      <c r="F28" s="1"/>
      <c r="X28" s="63" t="s">
        <v>30</v>
      </c>
    </row>
    <row r="29" spans="1:24" x14ac:dyDescent="0.2">
      <c r="B29" s="20" t="str">
        <f>IF(D27="yes","Share of climate votes supported","")</f>
        <v/>
      </c>
      <c r="D29" s="28" t="e">
        <f>D39/Input!D10</f>
        <v>#DIV/0!</v>
      </c>
      <c r="E29" t="s">
        <v>23</v>
      </c>
    </row>
    <row r="30" spans="1:24" x14ac:dyDescent="0.2">
      <c r="B30" s="20" t="str">
        <f>IF(D27="yes","Link to climate stewardship strategy and report","")</f>
        <v/>
      </c>
      <c r="D30" s="95"/>
      <c r="E30" s="96"/>
      <c r="F30" s="96"/>
      <c r="G30" s="96"/>
      <c r="H30" s="97"/>
    </row>
    <row r="32" spans="1:24" x14ac:dyDescent="0.2">
      <c r="B32" t="s">
        <v>35</v>
      </c>
      <c r="D32" s="15"/>
      <c r="E32" t="s">
        <v>33</v>
      </c>
    </row>
    <row r="33" spans="1:18" x14ac:dyDescent="0.2">
      <c r="B33" s="20" t="str">
        <f>IF(D32="yes","Name of the initative ","")</f>
        <v/>
      </c>
      <c r="D33" s="92"/>
      <c r="E33" s="93"/>
      <c r="F33" s="93"/>
      <c r="G33" s="93"/>
      <c r="H33" s="94"/>
    </row>
    <row r="34" spans="1:18" x14ac:dyDescent="0.2">
      <c r="B34" s="21" t="s">
        <v>43</v>
      </c>
      <c r="C34" s="10"/>
      <c r="D34" s="15"/>
      <c r="E34" s="10" t="s">
        <v>33</v>
      </c>
    </row>
    <row r="36" spans="1:18" s="7" customFormat="1" x14ac:dyDescent="0.2">
      <c r="A36" s="6" t="s">
        <v>25</v>
      </c>
    </row>
    <row r="38" spans="1:18" x14ac:dyDescent="0.2">
      <c r="B38" t="s">
        <v>66</v>
      </c>
      <c r="D38" s="16">
        <f>SUM(Input!T34:T134)</f>
        <v>0</v>
      </c>
      <c r="E38" t="s">
        <v>63</v>
      </c>
    </row>
    <row r="39" spans="1:18" x14ac:dyDescent="0.2">
      <c r="B39" t="s">
        <v>67</v>
      </c>
      <c r="D39" s="16">
        <f>SUM(Input!U34:U134)</f>
        <v>0</v>
      </c>
      <c r="E39" t="s">
        <v>63</v>
      </c>
    </row>
    <row r="41" spans="1:18" s="13" customFormat="1" x14ac:dyDescent="0.2">
      <c r="B41" s="6" t="s">
        <v>44</v>
      </c>
      <c r="C41" s="6"/>
      <c r="D41" s="7"/>
      <c r="E41" s="7"/>
      <c r="F41" s="7"/>
      <c r="G41" s="7"/>
      <c r="H41" s="7"/>
      <c r="I41" s="7"/>
      <c r="J41" s="7"/>
      <c r="K41" s="7"/>
      <c r="L41" s="7"/>
      <c r="M41" s="7"/>
      <c r="N41" s="7"/>
      <c r="O41" s="7"/>
      <c r="P41" s="7"/>
      <c r="Q41" s="7"/>
      <c r="R41" s="7"/>
    </row>
    <row r="42" spans="1:18" x14ac:dyDescent="0.2">
      <c r="B42" s="7"/>
      <c r="C42" s="7" t="s">
        <v>253</v>
      </c>
      <c r="D42" s="7"/>
      <c r="E42" s="7"/>
      <c r="F42" s="7"/>
      <c r="G42" s="7"/>
      <c r="H42" s="7"/>
      <c r="I42" s="7"/>
      <c r="J42" s="7"/>
      <c r="K42" s="7"/>
      <c r="L42" s="7"/>
      <c r="M42" s="7"/>
      <c r="N42" s="7"/>
      <c r="O42" s="7"/>
      <c r="P42" s="7"/>
      <c r="Q42" s="7"/>
      <c r="R42" s="7"/>
    </row>
    <row r="43" spans="1:18" x14ac:dyDescent="0.2">
      <c r="B43" s="7"/>
      <c r="C43" s="7" t="s">
        <v>119</v>
      </c>
      <c r="D43" s="7"/>
      <c r="E43" s="7"/>
      <c r="F43" s="7"/>
      <c r="G43" s="7"/>
      <c r="H43" s="7"/>
      <c r="I43" s="7"/>
      <c r="J43" s="7"/>
      <c r="K43" s="7"/>
      <c r="L43" s="7"/>
      <c r="M43" s="7"/>
      <c r="N43" s="7"/>
      <c r="O43" s="7"/>
      <c r="P43" s="7"/>
      <c r="Q43" s="7"/>
      <c r="R43" s="7"/>
    </row>
    <row r="44" spans="1:18" x14ac:dyDescent="0.2">
      <c r="B44" s="7"/>
      <c r="C44" s="7" t="s">
        <v>68</v>
      </c>
      <c r="D44" s="7"/>
      <c r="E44" s="7"/>
      <c r="F44" s="7"/>
      <c r="G44" s="7"/>
      <c r="H44" s="7"/>
      <c r="I44" s="7"/>
      <c r="J44" s="7"/>
      <c r="K44" s="7"/>
      <c r="L44" s="7"/>
      <c r="M44" s="7"/>
      <c r="N44" s="7"/>
      <c r="O44" s="7"/>
      <c r="P44" s="7"/>
      <c r="Q44" s="7"/>
      <c r="R44" s="7"/>
    </row>
    <row r="45" spans="1:18" x14ac:dyDescent="0.2">
      <c r="B45" s="7"/>
      <c r="C45" s="7" t="s">
        <v>69</v>
      </c>
      <c r="D45" s="7"/>
      <c r="E45" s="7"/>
      <c r="F45" s="7"/>
      <c r="G45" s="7"/>
      <c r="H45" s="7"/>
      <c r="I45" s="7"/>
      <c r="J45" s="7"/>
      <c r="K45" s="7"/>
      <c r="L45" s="7"/>
      <c r="M45" s="7"/>
      <c r="N45" s="7"/>
      <c r="O45" s="7"/>
      <c r="P45" s="7"/>
      <c r="Q45" s="7"/>
      <c r="R45" s="7"/>
    </row>
    <row r="46" spans="1:18" x14ac:dyDescent="0.2">
      <c r="B46" s="7"/>
      <c r="C46" s="7"/>
      <c r="D46" s="7"/>
      <c r="E46" s="7"/>
      <c r="F46" s="7"/>
      <c r="G46" s="7"/>
      <c r="H46" s="7"/>
      <c r="I46" s="7"/>
      <c r="J46" s="7"/>
      <c r="K46" s="7"/>
      <c r="L46" s="7"/>
      <c r="M46" s="7"/>
      <c r="N46" s="7"/>
      <c r="O46" s="7"/>
      <c r="P46" s="7"/>
      <c r="Q46" s="7"/>
      <c r="R46" s="7"/>
    </row>
  </sheetData>
  <sheetProtection algorithmName="SHA-512" hashValue="YWtPR60iwdCYRRk6bEdk4uLRsUqhiKsS42j99+mGEXr9aZzmIrdBt2+OS9nM6+JFrArj08WbLj4hUcBaExendA==" saltValue="Owr5Xl31iN68Pjgyu2uP6Q==" spinCount="100000" sheet="1" objects="1" scenarios="1"/>
  <protectedRanges>
    <protectedRange sqref="D27 D30:H30 D32 D33:H33 D34" name="Range1"/>
  </protectedRanges>
  <dataConsolidate/>
  <mergeCells count="2">
    <mergeCell ref="D33:H33"/>
    <mergeCell ref="D30:H30"/>
  </mergeCells>
  <dataValidations count="1">
    <dataValidation type="list" allowBlank="1" showInputMessage="1" showErrorMessage="1" sqref="D34 D27 D32" xr:uid="{00000000-0002-0000-0B00-000000000000}">
      <formula1>$X$26:$X$28</formula1>
    </dataValidation>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79998168889431442"/>
  </sheetPr>
  <dimension ref="A1:E54"/>
  <sheetViews>
    <sheetView showGridLines="0" zoomScaleNormal="100" workbookViewId="0">
      <selection activeCell="I29" sqref="I29"/>
    </sheetView>
  </sheetViews>
  <sheetFormatPr defaultColWidth="8.83203125" defaultRowHeight="12.75" x14ac:dyDescent="0.2"/>
  <cols>
    <col min="1" max="1" width="8.83203125" style="1"/>
    <col min="2" max="2" width="37.1640625" customWidth="1"/>
    <col min="3" max="3" width="16.33203125" bestFit="1" customWidth="1"/>
  </cols>
  <sheetData>
    <row r="1" spans="1:1" s="3" customFormat="1" x14ac:dyDescent="0.2">
      <c r="A1" s="2" t="s">
        <v>4</v>
      </c>
    </row>
    <row r="2" spans="1:1" s="3" customFormat="1" ht="11.25" x14ac:dyDescent="0.2">
      <c r="A2" s="3" t="s">
        <v>12</v>
      </c>
    </row>
    <row r="5" spans="1:1" s="7" customFormat="1" x14ac:dyDescent="0.2">
      <c r="A5" s="6" t="s">
        <v>13</v>
      </c>
    </row>
    <row r="42" spans="1:4" s="7" customFormat="1" x14ac:dyDescent="0.2">
      <c r="A42" s="6" t="s">
        <v>18</v>
      </c>
    </row>
    <row r="45" spans="1:4" x14ac:dyDescent="0.2">
      <c r="B45" s="69" t="str">
        <f>"Portfolio assets covered by assessment: "&amp;'Hidden Sheet'!C16</f>
        <v xml:space="preserve">Portfolio assets covered by assessment: </v>
      </c>
      <c r="C45" s="25"/>
      <c r="D45" t="s">
        <v>23</v>
      </c>
    </row>
    <row r="46" spans="1:4" x14ac:dyDescent="0.2">
      <c r="B46" s="69" t="str">
        <f>"Climate scenarios used: "&amp;'Hidden Sheet'!C17</f>
        <v xml:space="preserve">Climate scenarios used: </v>
      </c>
      <c r="C46" s="70"/>
    </row>
    <row r="47" spans="1:4" x14ac:dyDescent="0.2">
      <c r="B47" s="69" t="str">
        <f>"Data provider: "&amp;'Hidden Sheet'!C18</f>
        <v xml:space="preserve">Data provider: </v>
      </c>
      <c r="C47" s="70"/>
    </row>
    <row r="50" spans="2:5" x14ac:dyDescent="0.2">
      <c r="B50" t="s">
        <v>400</v>
      </c>
      <c r="C50" s="15"/>
      <c r="D50" t="s">
        <v>33</v>
      </c>
      <c r="E50" s="63" t="s">
        <v>401</v>
      </c>
    </row>
    <row r="51" spans="2:5" x14ac:dyDescent="0.2">
      <c r="E51" s="63" t="s">
        <v>402</v>
      </c>
    </row>
    <row r="52" spans="2:5" x14ac:dyDescent="0.2">
      <c r="E52" s="63" t="s">
        <v>403</v>
      </c>
    </row>
    <row r="53" spans="2:5" x14ac:dyDescent="0.2">
      <c r="E53" s="63" t="s">
        <v>404</v>
      </c>
    </row>
    <row r="54" spans="2:5" x14ac:dyDescent="0.2">
      <c r="E54" s="63" t="s">
        <v>405</v>
      </c>
    </row>
  </sheetData>
  <sheetProtection algorithmName="SHA-512" hashValue="6URh0KScHFKgi6Y325vQhC1+ChYtfHthIUArriijnCkedBQw6WkE8yVUdFzh4BBQG+lchDVN7JPXOlVvW5Rfdg==" saltValue="Mbjb3EEARXxvKt9QU/JfIg==" spinCount="100000" sheet="1" objects="1" scenarios="1"/>
  <protectedRanges>
    <protectedRange sqref="C45:C47 C50" name="Range1"/>
  </protectedRanges>
  <dataValidations count="1">
    <dataValidation type="list" allowBlank="1" showInputMessage="1" showErrorMessage="1" sqref="C50" xr:uid="{96486601-AF5F-4A26-93A0-0111AE443A85}">
      <formula1>$E$50:$E$54</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sheetPr>
  <dimension ref="A1:E65"/>
  <sheetViews>
    <sheetView showGridLines="0" view="pageLayout" topLeftCell="A27" zoomScaleNormal="100" workbookViewId="0">
      <selection activeCell="E4" sqref="E4"/>
    </sheetView>
  </sheetViews>
  <sheetFormatPr defaultColWidth="8.1640625" defaultRowHeight="11.25" x14ac:dyDescent="0.2"/>
  <cols>
    <col min="1" max="1" width="4.33203125" style="47" customWidth="1"/>
    <col min="2" max="2" width="53.6640625" style="47" customWidth="1"/>
    <col min="3" max="3" width="2.83203125" style="47" customWidth="1"/>
    <col min="4" max="4" width="4.33203125" style="47" customWidth="1"/>
    <col min="5" max="5" width="53.6640625" style="47" customWidth="1"/>
    <col min="6" max="6" width="9.1640625" style="47" customWidth="1"/>
    <col min="7" max="9" width="10.5" style="47" customWidth="1"/>
    <col min="10" max="10" width="12.1640625" style="47" customWidth="1"/>
    <col min="11" max="16384" width="8.1640625" style="47"/>
  </cols>
  <sheetData>
    <row r="1" spans="1:5" ht="96" customHeight="1" x14ac:dyDescent="0.2">
      <c r="A1" s="46"/>
      <c r="B1" s="46"/>
      <c r="C1" s="46"/>
      <c r="D1" s="46"/>
      <c r="E1" s="46"/>
    </row>
    <row r="3" spans="1:5" ht="18" x14ac:dyDescent="0.25">
      <c r="A3" s="48" t="s">
        <v>324</v>
      </c>
    </row>
    <row r="5" spans="1:5" ht="12.75" x14ac:dyDescent="0.2">
      <c r="A5" s="49" t="s">
        <v>325</v>
      </c>
      <c r="B5" s="50"/>
      <c r="D5" s="49" t="s">
        <v>326</v>
      </c>
      <c r="E5" s="50"/>
    </row>
    <row r="6" spans="1:5" x14ac:dyDescent="0.2">
      <c r="A6" s="76" t="s">
        <v>327</v>
      </c>
      <c r="B6" s="76"/>
      <c r="D6" s="50" t="s">
        <v>328</v>
      </c>
      <c r="E6" s="50"/>
    </row>
    <row r="7" spans="1:5" x14ac:dyDescent="0.2">
      <c r="A7" s="50" t="s">
        <v>329</v>
      </c>
      <c r="B7" s="50"/>
      <c r="D7" s="50" t="s">
        <v>330</v>
      </c>
      <c r="E7" s="50"/>
    </row>
    <row r="8" spans="1:5" x14ac:dyDescent="0.2">
      <c r="A8" s="50" t="s">
        <v>331</v>
      </c>
      <c r="B8" s="50"/>
      <c r="D8" s="50" t="s">
        <v>332</v>
      </c>
      <c r="E8" s="50"/>
    </row>
    <row r="9" spans="1:5" x14ac:dyDescent="0.2">
      <c r="A9" s="50"/>
      <c r="B9" s="50"/>
      <c r="D9" s="50" t="s">
        <v>333</v>
      </c>
      <c r="E9" s="50"/>
    </row>
    <row r="10" spans="1:5" x14ac:dyDescent="0.2">
      <c r="A10" s="50"/>
      <c r="B10" s="50"/>
      <c r="D10" s="50"/>
      <c r="E10" s="50"/>
    </row>
    <row r="11" spans="1:5" ht="12.75" x14ac:dyDescent="0.2">
      <c r="A11" s="50"/>
      <c r="B11" s="50"/>
      <c r="D11" s="50"/>
      <c r="E11" s="51" t="e">
        <f>"coal: "&amp;'Hidden Sheet'!B20&amp;"%"</f>
        <v>#DIV/0!</v>
      </c>
    </row>
    <row r="12" spans="1:5" x14ac:dyDescent="0.2">
      <c r="A12" s="50"/>
      <c r="B12" s="50"/>
      <c r="D12" s="50"/>
      <c r="E12" s="50"/>
    </row>
    <row r="13" spans="1:5" ht="12.75" x14ac:dyDescent="0.2">
      <c r="A13" s="50"/>
      <c r="B13" s="50"/>
      <c r="D13" s="50"/>
      <c r="E13" s="51" t="e">
        <f>"other fossil fuels: "&amp;'Hidden Sheet'!B21&amp;"%"</f>
        <v>#DIV/0!</v>
      </c>
    </row>
    <row r="14" spans="1:5" ht="12.75" x14ac:dyDescent="0.2">
      <c r="A14" s="50"/>
      <c r="B14" s="50"/>
      <c r="D14" s="50"/>
      <c r="E14" s="51"/>
    </row>
    <row r="15" spans="1:5" ht="12.75" x14ac:dyDescent="0.2">
      <c r="A15" s="50"/>
      <c r="B15" s="50"/>
      <c r="D15" s="50"/>
      <c r="E15" s="51"/>
    </row>
    <row r="16" spans="1:5" x14ac:dyDescent="0.2">
      <c r="A16" s="50"/>
      <c r="B16" s="50"/>
      <c r="D16" s="50"/>
      <c r="E16" s="50"/>
    </row>
    <row r="17" spans="1:5" ht="12.75" x14ac:dyDescent="0.2">
      <c r="A17" s="51" t="str">
        <f>"Benchmark: "&amp;'Hidden Sheet'!B15</f>
        <v>Benchmark: 0</v>
      </c>
      <c r="B17" s="51"/>
      <c r="D17" s="50"/>
      <c r="E17" s="50"/>
    </row>
    <row r="18" spans="1:5" ht="12.75" x14ac:dyDescent="0.2">
      <c r="A18" s="51" t="e">
        <f>"Portfolio assets covered by assessment: "&amp;'Hidden Sheet'!B16&amp;"%"</f>
        <v>#DIV/0!</v>
      </c>
      <c r="B18" s="51"/>
      <c r="D18" s="50"/>
      <c r="E18" s="50"/>
    </row>
    <row r="19" spans="1:5" x14ac:dyDescent="0.2">
      <c r="A19" s="50"/>
      <c r="B19" s="50"/>
      <c r="D19" s="52"/>
      <c r="E19" s="52"/>
    </row>
    <row r="20" spans="1:5" ht="12.75" x14ac:dyDescent="0.2">
      <c r="A20" s="50"/>
      <c r="B20" s="50"/>
      <c r="D20" s="51" t="str">
        <f>"Data privider(s) - GHGe data: "&amp;'Hidden Sheet'!B23</f>
        <v>Data privider(s) - GHGe data: 0</v>
      </c>
      <c r="E20" s="50"/>
    </row>
    <row r="22" spans="1:5" ht="11.25" customHeight="1" x14ac:dyDescent="0.2">
      <c r="A22" s="77" t="s">
        <v>334</v>
      </c>
      <c r="B22" s="77"/>
    </row>
    <row r="23" spans="1:5" ht="11.25" customHeight="1" x14ac:dyDescent="0.2">
      <c r="A23" s="77"/>
      <c r="B23" s="77"/>
      <c r="D23" s="49" t="s">
        <v>267</v>
      </c>
      <c r="E23" s="50"/>
    </row>
    <row r="24" spans="1:5" x14ac:dyDescent="0.2">
      <c r="D24" s="50" t="s">
        <v>335</v>
      </c>
      <c r="E24" s="50"/>
    </row>
    <row r="25" spans="1:5" ht="12.75" x14ac:dyDescent="0.2">
      <c r="A25" s="49" t="s">
        <v>336</v>
      </c>
      <c r="B25" s="50"/>
      <c r="D25" s="50" t="s">
        <v>337</v>
      </c>
      <c r="E25" s="50"/>
    </row>
    <row r="26" spans="1:5" x14ac:dyDescent="0.2">
      <c r="A26" s="50" t="s">
        <v>338</v>
      </c>
      <c r="B26" s="50"/>
      <c r="D26" s="50" t="s">
        <v>339</v>
      </c>
      <c r="E26" s="50"/>
    </row>
    <row r="27" spans="1:5" x14ac:dyDescent="0.2">
      <c r="A27" s="50" t="s">
        <v>340</v>
      </c>
      <c r="B27" s="50"/>
      <c r="D27" s="50"/>
      <c r="E27" s="50"/>
    </row>
    <row r="28" spans="1:5" ht="12.75" x14ac:dyDescent="0.2">
      <c r="A28" s="50" t="s">
        <v>341</v>
      </c>
      <c r="B28" s="50"/>
      <c r="D28" s="50"/>
      <c r="E28" s="51" t="s">
        <v>342</v>
      </c>
    </row>
    <row r="29" spans="1:5" ht="12.75" x14ac:dyDescent="0.2">
      <c r="A29" s="50" t="s">
        <v>343</v>
      </c>
      <c r="B29" s="50"/>
      <c r="D29" s="50"/>
      <c r="E29" s="51" t="str">
        <f>"stewardship on climate transition? "&amp;'Hidden Sheet'!B40</f>
        <v>stewardship on climate transition? 0</v>
      </c>
    </row>
    <row r="30" spans="1:5" ht="12.75" x14ac:dyDescent="0.2">
      <c r="A30" s="50"/>
      <c r="B30" s="50"/>
      <c r="D30" s="50"/>
      <c r="E30" s="51" t="str">
        <f>IF('Hidden Sheet'!B40="Yes","Share of companies currently under active","")</f>
        <v/>
      </c>
    </row>
    <row r="31" spans="1:5" ht="12.75" x14ac:dyDescent="0.2">
      <c r="A31" s="50"/>
      <c r="B31" s="51" t="s">
        <v>344</v>
      </c>
      <c r="D31" s="50"/>
      <c r="E31" s="51" t="str">
        <f>IF('Hidden Sheet'!B40="Yes","climate engagement: "&amp;'Hidden Sheet'!B41&amp;"%","")</f>
        <v/>
      </c>
    </row>
    <row r="32" spans="1:5" ht="12.75" x14ac:dyDescent="0.2">
      <c r="A32" s="50"/>
      <c r="B32" s="51" t="s">
        <v>345</v>
      </c>
      <c r="D32" s="50"/>
      <c r="E32" s="50"/>
    </row>
    <row r="33" spans="1:5" ht="12.75" x14ac:dyDescent="0.2">
      <c r="A33" s="50"/>
      <c r="B33" s="64" t="e">
        <f>'Hidden Sheet'!B27</f>
        <v>#DIV/0!</v>
      </c>
      <c r="D33" s="50"/>
      <c r="E33" s="51" t="str">
        <f>IF('Hidden Sheet'!B40="Yes","Share of climate votes supported: "&amp;'Hidden Sheet'!B42&amp;"%","")</f>
        <v/>
      </c>
    </row>
    <row r="34" spans="1:5" ht="12.75" x14ac:dyDescent="0.2">
      <c r="A34" s="50"/>
      <c r="B34" s="50"/>
      <c r="D34" s="50"/>
      <c r="E34" s="51" t="str">
        <f>IF('Hidden Sheet'!B40="Yes",'Hidden Sheet'!B43,"")</f>
        <v/>
      </c>
    </row>
    <row r="35" spans="1:5" ht="12.75" x14ac:dyDescent="0.2">
      <c r="D35" s="50"/>
      <c r="E35" s="51"/>
    </row>
    <row r="36" spans="1:5" ht="12.75" x14ac:dyDescent="0.2">
      <c r="A36" s="49" t="s">
        <v>239</v>
      </c>
      <c r="B36" s="50"/>
      <c r="D36" s="50"/>
      <c r="E36" s="51" t="s">
        <v>346</v>
      </c>
    </row>
    <row r="37" spans="1:5" ht="12.75" x14ac:dyDescent="0.2">
      <c r="A37" s="50"/>
      <c r="B37" s="50"/>
      <c r="D37" s="50"/>
      <c r="E37" s="51" t="str">
        <f>"engagement initiative? "&amp;'Hidden Sheet'!B45</f>
        <v>engagement initiative? 0</v>
      </c>
    </row>
    <row r="38" spans="1:5" ht="11.25" customHeight="1" x14ac:dyDescent="0.2">
      <c r="A38" s="50"/>
      <c r="B38" s="78" t="str">
        <f>'Hidden Sheet'!B30</f>
        <v/>
      </c>
      <c r="D38" s="50"/>
      <c r="E38" s="51" t="str">
        <f>IF('Hidden Sheet'!B45="Yes",'Hidden Sheet'!B46,"")</f>
        <v/>
      </c>
    </row>
    <row r="39" spans="1:5" ht="11.25" customHeight="1" x14ac:dyDescent="0.2">
      <c r="A39" s="50"/>
      <c r="B39" s="79"/>
      <c r="D39" s="50"/>
      <c r="E39" s="50"/>
    </row>
    <row r="40" spans="1:5" ht="11.25" customHeight="1" x14ac:dyDescent="0.3">
      <c r="A40" s="50"/>
      <c r="B40" s="53"/>
      <c r="D40" s="50"/>
      <c r="E40" s="50"/>
    </row>
    <row r="41" spans="1:5" ht="11.25" customHeight="1" x14ac:dyDescent="0.2">
      <c r="A41" s="50"/>
      <c r="B41" s="80" t="str">
        <f>'Hidden Sheet'!B31</f>
        <v/>
      </c>
    </row>
    <row r="42" spans="1:5" ht="11.25" customHeight="1" x14ac:dyDescent="0.2">
      <c r="A42" s="50"/>
      <c r="B42" s="81"/>
      <c r="D42" s="49" t="s">
        <v>347</v>
      </c>
      <c r="E42" s="50"/>
    </row>
    <row r="43" spans="1:5" ht="11.25" customHeight="1" x14ac:dyDescent="0.3">
      <c r="A43" s="50"/>
      <c r="B43" s="53"/>
      <c r="D43" s="50" t="s">
        <v>348</v>
      </c>
      <c r="E43" s="50"/>
    </row>
    <row r="44" spans="1:5" ht="11.25" customHeight="1" x14ac:dyDescent="0.2">
      <c r="A44" s="50"/>
      <c r="B44" s="82" t="str">
        <f>'Hidden Sheet'!B32</f>
        <v/>
      </c>
      <c r="D44" s="50" t="s">
        <v>349</v>
      </c>
      <c r="E44" s="50"/>
    </row>
    <row r="45" spans="1:5" ht="11.25" customHeight="1" x14ac:dyDescent="0.2">
      <c r="A45" s="50"/>
      <c r="B45" s="83"/>
      <c r="D45" s="50" t="s">
        <v>350</v>
      </c>
      <c r="E45" s="50"/>
    </row>
    <row r="46" spans="1:5" ht="11.25" customHeight="1" x14ac:dyDescent="0.3">
      <c r="A46" s="50"/>
      <c r="B46" s="53"/>
      <c r="D46" s="50"/>
      <c r="E46" s="50"/>
    </row>
    <row r="47" spans="1:5" ht="11.25" customHeight="1" x14ac:dyDescent="0.2">
      <c r="A47" s="50"/>
      <c r="B47" s="84" t="str">
        <f>'Hidden Sheet'!B33</f>
        <v/>
      </c>
      <c r="D47" s="50"/>
      <c r="E47" s="51" t="s">
        <v>351</v>
      </c>
    </row>
    <row r="48" spans="1:5" ht="11.25" customHeight="1" x14ac:dyDescent="0.2">
      <c r="A48" s="50"/>
      <c r="B48" s="85"/>
      <c r="D48" s="50"/>
      <c r="E48" s="51" t="s">
        <v>352</v>
      </c>
    </row>
    <row r="49" spans="1:5" ht="11.25" customHeight="1" x14ac:dyDescent="0.3">
      <c r="A49" s="50"/>
      <c r="B49" s="54"/>
      <c r="D49" s="50"/>
      <c r="E49" s="51" t="s">
        <v>353</v>
      </c>
    </row>
    <row r="50" spans="1:5" ht="11.25" customHeight="1" x14ac:dyDescent="0.2">
      <c r="A50" s="50"/>
      <c r="B50" s="74" t="str">
        <f>'Hidden Sheet'!B34</f>
        <v/>
      </c>
      <c r="D50" s="50"/>
      <c r="E50" s="51" t="str">
        <f>"or mid-term (5 years) targets?  "&amp;'Hidden Sheet'!B48</f>
        <v>or mid-term (5 years) targets?  0</v>
      </c>
    </row>
    <row r="51" spans="1:5" ht="11.25" customHeight="1" x14ac:dyDescent="0.2">
      <c r="A51" s="50"/>
      <c r="B51" s="75"/>
      <c r="D51" s="50"/>
      <c r="E51" s="51"/>
    </row>
    <row r="52" spans="1:5" ht="12.75" x14ac:dyDescent="0.2">
      <c r="A52" s="50"/>
      <c r="B52" s="50"/>
      <c r="D52" s="50"/>
      <c r="E52" s="51" t="str">
        <f>IF('Hidden Sheet'!B48="Yes","Average annual reduction path:","")</f>
        <v/>
      </c>
    </row>
    <row r="53" spans="1:5" ht="12.75" x14ac:dyDescent="0.2">
      <c r="A53" s="50" t="s">
        <v>354</v>
      </c>
      <c r="B53" s="50"/>
      <c r="D53" s="50"/>
      <c r="E53" s="51" t="str">
        <f>IF('Hidden Sheet'!B48="Yes",'Hidden Sheet'!B49,"")</f>
        <v/>
      </c>
    </row>
    <row r="54" spans="1:5" x14ac:dyDescent="0.2">
      <c r="A54" s="50" t="s">
        <v>355</v>
      </c>
      <c r="B54" s="50"/>
      <c r="D54" s="50"/>
      <c r="E54" s="50"/>
    </row>
    <row r="55" spans="1:5" ht="12.75" x14ac:dyDescent="0.2">
      <c r="A55" s="50" t="s">
        <v>356</v>
      </c>
      <c r="B55" s="50"/>
      <c r="D55" s="50"/>
      <c r="E55" s="51" t="s">
        <v>357</v>
      </c>
    </row>
    <row r="56" spans="1:5" ht="12.75" x14ac:dyDescent="0.2">
      <c r="A56" s="50" t="s">
        <v>358</v>
      </c>
      <c r="B56" s="50"/>
      <c r="D56" s="50"/>
      <c r="E56" s="51" t="s">
        <v>359</v>
      </c>
    </row>
    <row r="57" spans="1:5" ht="12.75" x14ac:dyDescent="0.2">
      <c r="A57" s="50" t="s">
        <v>360</v>
      </c>
      <c r="B57" s="50"/>
      <c r="D57" s="50"/>
      <c r="E57" s="51" t="str">
        <f>"credible interim targets?  "&amp;'Hidden Sheet'!B51</f>
        <v>credible interim targets?  0</v>
      </c>
    </row>
    <row r="58" spans="1:5" x14ac:dyDescent="0.2">
      <c r="A58" s="50" t="s">
        <v>361</v>
      </c>
      <c r="B58" s="50"/>
    </row>
    <row r="59" spans="1:5" x14ac:dyDescent="0.2">
      <c r="A59" s="50" t="s">
        <v>362</v>
      </c>
      <c r="B59" s="50"/>
    </row>
    <row r="60" spans="1:5" x14ac:dyDescent="0.2">
      <c r="A60" s="50"/>
      <c r="B60" s="50"/>
      <c r="D60" s="47" t="s">
        <v>363</v>
      </c>
    </row>
    <row r="61" spans="1:5" ht="12.75" x14ac:dyDescent="0.2">
      <c r="A61" s="51" t="str">
        <f>"Portfolio assets covered by assessment: "&amp;'Hidden Sheet'!B36</f>
        <v>Portfolio assets covered by assessment: 0</v>
      </c>
      <c r="B61" s="50"/>
      <c r="D61" s="47" t="s">
        <v>364</v>
      </c>
    </row>
    <row r="62" spans="1:5" ht="12.75" x14ac:dyDescent="0.2">
      <c r="A62" s="51" t="str">
        <f>"Climate scenarios used: "&amp;'Hidden Sheet'!B37</f>
        <v>Climate scenarios used: 0</v>
      </c>
      <c r="B62" s="50"/>
      <c r="D62" s="47" t="s">
        <v>365</v>
      </c>
    </row>
    <row r="63" spans="1:5" ht="12.75" x14ac:dyDescent="0.2">
      <c r="A63" s="51" t="str">
        <f>"Data provider: "&amp;'Hidden Sheet'!B38</f>
        <v>Data provider: 0</v>
      </c>
      <c r="B63" s="50"/>
      <c r="D63" s="47" t="s">
        <v>366</v>
      </c>
    </row>
    <row r="64" spans="1:5" x14ac:dyDescent="0.2">
      <c r="A64" s="50"/>
      <c r="B64" s="50"/>
      <c r="D64" s="47" t="s">
        <v>367</v>
      </c>
    </row>
    <row r="65" spans="1:4" x14ac:dyDescent="0.2">
      <c r="A65" s="50"/>
      <c r="B65" s="50"/>
      <c r="D65" s="47" t="s">
        <v>368</v>
      </c>
    </row>
  </sheetData>
  <sheetProtection algorithmName="SHA-512" hashValue="q1tLCSOwf0jr4vx9LTJj5Lpr3BQwhnis7W0+U8/VvzCbnFfSUZaO+ovS5yulhPYkkhs5agrGITJRjLs+cN3a6A==" saltValue="YV/WiYkyWXxwz+/1RkNNhA==" spinCount="100000" sheet="1" objects="1" scenarios="1"/>
  <mergeCells count="7">
    <mergeCell ref="B50:B51"/>
    <mergeCell ref="A6:B6"/>
    <mergeCell ref="A22:B23"/>
    <mergeCell ref="B38:B39"/>
    <mergeCell ref="B41:B42"/>
    <mergeCell ref="B44:B45"/>
    <mergeCell ref="B47:B48"/>
  </mergeCells>
  <pageMargins left="0.39370078740157483" right="0.39370078740157483" top="0.39370078740157483" bottom="0.19685039370078741" header="0.31496062992125984" footer="0.31496062992125984"/>
  <pageSetup paperSize="9"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51"/>
  <sheetViews>
    <sheetView workbookViewId="0">
      <selection activeCell="B30" sqref="B30:B34"/>
    </sheetView>
  </sheetViews>
  <sheetFormatPr defaultColWidth="12" defaultRowHeight="11.25" x14ac:dyDescent="0.2"/>
  <cols>
    <col min="1" max="1" width="36.5" style="47" customWidth="1"/>
    <col min="2" max="16384" width="12" style="47"/>
  </cols>
  <sheetData>
    <row r="1" spans="1:4" ht="18" x14ac:dyDescent="0.25">
      <c r="A1" s="48" t="s">
        <v>374</v>
      </c>
    </row>
    <row r="3" spans="1:4" ht="12.75" x14ac:dyDescent="0.2">
      <c r="A3" s="55" t="s">
        <v>325</v>
      </c>
    </row>
    <row r="5" spans="1:4" ht="12.75" x14ac:dyDescent="0.2">
      <c r="A5" s="55" t="s">
        <v>369</v>
      </c>
    </row>
    <row r="6" spans="1:4" x14ac:dyDescent="0.2">
      <c r="A6" s="56"/>
      <c r="B6" s="56" t="s">
        <v>375</v>
      </c>
      <c r="C6" s="56" t="s">
        <v>223</v>
      </c>
      <c r="D6" s="56" t="s">
        <v>370</v>
      </c>
    </row>
    <row r="7" spans="1:4" x14ac:dyDescent="0.2">
      <c r="A7" s="47" t="s">
        <v>371</v>
      </c>
      <c r="B7" s="47">
        <f>'1. GHG Emissions'!F31</f>
        <v>0</v>
      </c>
      <c r="C7" s="47" t="e">
        <f>ROUND('1. GHG Emissions'!D25,1)</f>
        <v>#DIV/0!</v>
      </c>
      <c r="D7" s="47">
        <f>ROUND('1. GHG Emissions'!D28,1)</f>
        <v>0</v>
      </c>
    </row>
    <row r="8" spans="1:4" x14ac:dyDescent="0.2">
      <c r="A8" s="47" t="s">
        <v>372</v>
      </c>
      <c r="C8" s="47" t="e">
        <f>ROUND('1. GHG Emissions'!F25-'1. GHG Emissions'!D25,1)</f>
        <v>#DIV/0!</v>
      </c>
      <c r="D8" s="47">
        <f>ROUND('1. GHG Emissions'!F28-'1. GHG Emissions'!D28,1)</f>
        <v>0</v>
      </c>
    </row>
    <row r="10" spans="1:4" ht="12.75" x14ac:dyDescent="0.2">
      <c r="A10" s="55" t="s">
        <v>373</v>
      </c>
    </row>
    <row r="11" spans="1:4" x14ac:dyDescent="0.2">
      <c r="A11" s="56"/>
      <c r="B11" s="57" t="s">
        <v>375</v>
      </c>
      <c r="C11" s="56" t="s">
        <v>223</v>
      </c>
      <c r="D11" s="56" t="s">
        <v>370</v>
      </c>
    </row>
    <row r="12" spans="1:4" x14ac:dyDescent="0.2">
      <c r="A12" s="47" t="s">
        <v>371</v>
      </c>
      <c r="B12" s="47">
        <f>'1. GHG Emissions'!F32</f>
        <v>0</v>
      </c>
      <c r="C12" s="47" t="e">
        <f>ROUND('1. GHG Emissions'!D26,1)</f>
        <v>#DIV/0!</v>
      </c>
      <c r="D12" s="47">
        <f>ROUND('1. GHG Emissions'!D29,1)</f>
        <v>0</v>
      </c>
    </row>
    <row r="13" spans="1:4" x14ac:dyDescent="0.2">
      <c r="A13" s="47" t="s">
        <v>372</v>
      </c>
      <c r="C13" s="47" t="e">
        <f>ROUND('1. GHG Emissions'!F26-'1. GHG Emissions'!D26,1)</f>
        <v>#DIV/0!</v>
      </c>
      <c r="D13" s="47">
        <f>ROUND('1. GHG Emissions'!F29-'1. GHG Emissions'!D29,1)</f>
        <v>0</v>
      </c>
    </row>
    <row r="15" spans="1:4" x14ac:dyDescent="0.2">
      <c r="A15" s="57" t="s">
        <v>376</v>
      </c>
      <c r="B15" s="47">
        <f>'1. GHG Emissions'!D34</f>
        <v>0</v>
      </c>
    </row>
    <row r="16" spans="1:4" x14ac:dyDescent="0.2">
      <c r="A16" s="47" t="s">
        <v>377</v>
      </c>
      <c r="B16" s="60" t="e">
        <f>ROUND('1. GHG Emissions'!D36*100,0)</f>
        <v>#DIV/0!</v>
      </c>
    </row>
    <row r="18" spans="1:2" x14ac:dyDescent="0.2">
      <c r="A18" s="56" t="s">
        <v>326</v>
      </c>
    </row>
    <row r="19" spans="1:2" x14ac:dyDescent="0.2">
      <c r="A19" s="56"/>
    </row>
    <row r="20" spans="1:2" x14ac:dyDescent="0.2">
      <c r="A20" s="57" t="s">
        <v>378</v>
      </c>
      <c r="B20" s="61" t="e">
        <f>ROUND('2. Exposure to Fossil Fuel'!C23*100,0)</f>
        <v>#DIV/0!</v>
      </c>
    </row>
    <row r="21" spans="1:2" x14ac:dyDescent="0.2">
      <c r="A21" s="57" t="s">
        <v>379</v>
      </c>
      <c r="B21" s="61" t="e">
        <f>ROUND('2. Exposure to Fossil Fuel'!C24*100,0)</f>
        <v>#DIV/0!</v>
      </c>
    </row>
    <row r="23" spans="1:2" x14ac:dyDescent="0.2">
      <c r="A23" s="57" t="s">
        <v>380</v>
      </c>
      <c r="B23" s="59">
        <f>Input!D15</f>
        <v>0</v>
      </c>
    </row>
    <row r="26" spans="1:2" x14ac:dyDescent="0.2">
      <c r="A26" s="56" t="s">
        <v>381</v>
      </c>
    </row>
    <row r="27" spans="1:2" x14ac:dyDescent="0.2">
      <c r="A27" s="57" t="s">
        <v>382</v>
      </c>
      <c r="B27" s="58" t="e">
        <f>'3. Verified Commitments to NZ'!G20</f>
        <v>#DIV/0!</v>
      </c>
    </row>
    <row r="28" spans="1:2" x14ac:dyDescent="0.2">
      <c r="A28" s="57"/>
      <c r="B28" s="58"/>
    </row>
    <row r="29" spans="1:2" x14ac:dyDescent="0.2">
      <c r="A29" s="57" t="s">
        <v>239</v>
      </c>
      <c r="B29" s="57">
        <f>'6. Global Warming (Optional)'!C50</f>
        <v>0</v>
      </c>
    </row>
    <row r="30" spans="1:2" x14ac:dyDescent="0.2">
      <c r="A30" s="57" t="str">
        <f>'6. Global Warming (Optional)'!E50</f>
        <v>Below 1.5 °C</v>
      </c>
      <c r="B30" s="57" t="str">
        <f>IF(A30=$B$29,"◀","")</f>
        <v/>
      </c>
    </row>
    <row r="31" spans="1:2" x14ac:dyDescent="0.2">
      <c r="A31" s="57" t="str">
        <f>'6. Global Warming (Optional)'!E51</f>
        <v>Below 2°C</v>
      </c>
      <c r="B31" s="57" t="str">
        <f t="shared" ref="B31:B34" si="0">IF(A31=$B$29,"◀","")</f>
        <v/>
      </c>
    </row>
    <row r="32" spans="1:2" x14ac:dyDescent="0.2">
      <c r="A32" s="57" t="str">
        <f>'6. Global Warming (Optional)'!E52</f>
        <v>Below 3°C</v>
      </c>
      <c r="B32" s="57" t="str">
        <f t="shared" si="0"/>
        <v/>
      </c>
    </row>
    <row r="33" spans="1:2" x14ac:dyDescent="0.2">
      <c r="A33" s="57" t="str">
        <f>'6. Global Warming (Optional)'!E53</f>
        <v>Below 4°C</v>
      </c>
      <c r="B33" s="57" t="str">
        <f t="shared" si="0"/>
        <v/>
      </c>
    </row>
    <row r="34" spans="1:2" x14ac:dyDescent="0.2">
      <c r="A34" s="57" t="str">
        <f>'6. Global Warming (Optional)'!E54</f>
        <v>Above 4°C</v>
      </c>
      <c r="B34" s="57" t="str">
        <f t="shared" si="0"/>
        <v/>
      </c>
    </row>
    <row r="35" spans="1:2" x14ac:dyDescent="0.2">
      <c r="A35" s="57"/>
      <c r="B35" s="57"/>
    </row>
    <row r="36" spans="1:2" x14ac:dyDescent="0.2">
      <c r="A36" s="57" t="s">
        <v>391</v>
      </c>
      <c r="B36" s="71">
        <f>'6. Global Warming (Optional)'!C45</f>
        <v>0</v>
      </c>
    </row>
    <row r="37" spans="1:2" x14ac:dyDescent="0.2">
      <c r="A37" s="57" t="s">
        <v>392</v>
      </c>
      <c r="B37" s="57">
        <f>'6. Global Warming (Optional)'!C46</f>
        <v>0</v>
      </c>
    </row>
    <row r="38" spans="1:2" x14ac:dyDescent="0.2">
      <c r="A38" s="57" t="s">
        <v>393</v>
      </c>
      <c r="B38" s="57">
        <f>'6. Global Warming (Optional)'!C47</f>
        <v>0</v>
      </c>
    </row>
    <row r="40" spans="1:2" x14ac:dyDescent="0.2">
      <c r="A40" s="57" t="s">
        <v>383</v>
      </c>
      <c r="B40" s="47">
        <f>'5. Credible Climate Stewardship'!D27</f>
        <v>0</v>
      </c>
    </row>
    <row r="41" spans="1:2" x14ac:dyDescent="0.2">
      <c r="A41" s="57" t="s">
        <v>384</v>
      </c>
      <c r="B41" s="47" t="e">
        <f>ROUND('5. Credible Climate Stewardship'!D28*100,2)</f>
        <v>#DIV/0!</v>
      </c>
    </row>
    <row r="42" spans="1:2" x14ac:dyDescent="0.2">
      <c r="A42" s="57" t="s">
        <v>385</v>
      </c>
      <c r="B42" s="61" t="e">
        <f>ROUND('5. Credible Climate Stewardship'!D29*100,0)</f>
        <v>#DIV/0!</v>
      </c>
    </row>
    <row r="43" spans="1:2" x14ac:dyDescent="0.2">
      <c r="A43" s="57" t="s">
        <v>386</v>
      </c>
      <c r="B43" s="47">
        <f>'5. Credible Climate Stewardship'!D30</f>
        <v>0</v>
      </c>
    </row>
    <row r="45" spans="1:2" x14ac:dyDescent="0.2">
      <c r="A45" s="57" t="s">
        <v>387</v>
      </c>
      <c r="B45" s="47">
        <f>'5. Credible Climate Stewardship'!D32</f>
        <v>0</v>
      </c>
    </row>
    <row r="46" spans="1:2" x14ac:dyDescent="0.2">
      <c r="A46" s="57" t="s">
        <v>388</v>
      </c>
      <c r="B46" s="47">
        <f>'5. Credible Climate Stewardship'!D33</f>
        <v>0</v>
      </c>
    </row>
    <row r="48" spans="1:2" x14ac:dyDescent="0.2">
      <c r="A48" s="57" t="s">
        <v>389</v>
      </c>
      <c r="B48" s="47">
        <f>'4. Management to NZ'!D24</f>
        <v>0</v>
      </c>
    </row>
    <row r="49" spans="1:2" x14ac:dyDescent="0.2">
      <c r="A49" s="57" t="s">
        <v>388</v>
      </c>
      <c r="B49" s="47" t="str">
        <f>'4. Management to NZ'!I24&amp;"% ("&amp;'4. Management to NZ'!K24&amp;")"</f>
        <v>% ()</v>
      </c>
    </row>
    <row r="51" spans="1:2" x14ac:dyDescent="0.2">
      <c r="A51" s="57" t="s">
        <v>390</v>
      </c>
      <c r="B51" s="47">
        <f>'4. Management to NZ'!D26</f>
        <v>0</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79998168889431442"/>
  </sheetPr>
  <dimension ref="A1:D42"/>
  <sheetViews>
    <sheetView showGridLines="0" zoomScaleNormal="100" workbookViewId="0">
      <selection activeCell="C8" sqref="C8"/>
    </sheetView>
  </sheetViews>
  <sheetFormatPr defaultColWidth="9.33203125" defaultRowHeight="12.75" x14ac:dyDescent="0.2"/>
  <cols>
    <col min="1" max="1" width="9.33203125" style="1"/>
    <col min="2" max="2" width="37.1640625" customWidth="1"/>
    <col min="3" max="3" width="93.5" customWidth="1"/>
    <col min="4" max="4" width="38.33203125" customWidth="1"/>
    <col min="9" max="9" width="16" customWidth="1"/>
    <col min="10" max="10" width="15.83203125" customWidth="1"/>
    <col min="11" max="18" width="13" bestFit="1" customWidth="1"/>
    <col min="19" max="21" width="14.1640625" bestFit="1" customWidth="1"/>
    <col min="22" max="22" width="15" customWidth="1"/>
    <col min="23" max="23" width="14.1640625" bestFit="1" customWidth="1"/>
  </cols>
  <sheetData>
    <row r="1" spans="1:4" s="3" customFormat="1" x14ac:dyDescent="0.2">
      <c r="A1" s="2" t="s">
        <v>4</v>
      </c>
    </row>
    <row r="2" spans="1:4" s="3" customFormat="1" ht="11.25" x14ac:dyDescent="0.2">
      <c r="A2" s="3" t="s">
        <v>37</v>
      </c>
    </row>
    <row r="5" spans="1:4" ht="15" x14ac:dyDescent="0.2">
      <c r="B5" s="37" t="s">
        <v>218</v>
      </c>
      <c r="C5" s="38" t="s">
        <v>219</v>
      </c>
      <c r="D5" s="39" t="s">
        <v>321</v>
      </c>
    </row>
    <row r="6" spans="1:4" ht="135" x14ac:dyDescent="0.2">
      <c r="B6" s="65" t="s">
        <v>260</v>
      </c>
      <c r="C6" s="66" t="s">
        <v>261</v>
      </c>
      <c r="D6" s="68" t="s">
        <v>399</v>
      </c>
    </row>
    <row r="7" spans="1:4" ht="60" x14ac:dyDescent="0.2">
      <c r="B7" s="40" t="s">
        <v>301</v>
      </c>
      <c r="C7" s="36" t="s">
        <v>397</v>
      </c>
      <c r="D7" s="42" t="s">
        <v>398</v>
      </c>
    </row>
    <row r="8" spans="1:4" ht="75" x14ac:dyDescent="0.2">
      <c r="B8" s="65" t="s">
        <v>262</v>
      </c>
      <c r="C8" s="66" t="s">
        <v>263</v>
      </c>
      <c r="D8" s="68" t="s">
        <v>264</v>
      </c>
    </row>
    <row r="9" spans="1:4" ht="30" x14ac:dyDescent="0.2">
      <c r="B9" s="40" t="s">
        <v>236</v>
      </c>
      <c r="C9" s="36" t="s">
        <v>265</v>
      </c>
      <c r="D9" s="41" t="s">
        <v>266</v>
      </c>
    </row>
    <row r="10" spans="1:4" ht="75" x14ac:dyDescent="0.2">
      <c r="B10" s="65" t="s">
        <v>235</v>
      </c>
      <c r="C10" s="66" t="s">
        <v>269</v>
      </c>
      <c r="D10" s="67" t="s">
        <v>270</v>
      </c>
    </row>
    <row r="11" spans="1:4" ht="15" x14ac:dyDescent="0.2">
      <c r="B11" s="40" t="s">
        <v>237</v>
      </c>
      <c r="C11" s="36" t="s">
        <v>307</v>
      </c>
      <c r="D11" s="41" t="s">
        <v>266</v>
      </c>
    </row>
    <row r="12" spans="1:4" ht="45" x14ac:dyDescent="0.2">
      <c r="B12" s="65" t="s">
        <v>240</v>
      </c>
      <c r="C12" s="66" t="s">
        <v>271</v>
      </c>
      <c r="D12" s="67" t="s">
        <v>272</v>
      </c>
    </row>
    <row r="13" spans="1:4" ht="75" x14ac:dyDescent="0.2">
      <c r="B13" s="40" t="s">
        <v>291</v>
      </c>
      <c r="C13" s="36" t="s">
        <v>292</v>
      </c>
      <c r="D13" s="41" t="s">
        <v>266</v>
      </c>
    </row>
    <row r="14" spans="1:4" ht="120" x14ac:dyDescent="0.2">
      <c r="B14" s="65" t="s">
        <v>238</v>
      </c>
      <c r="C14" s="66" t="s">
        <v>273</v>
      </c>
      <c r="D14" s="68" t="s">
        <v>274</v>
      </c>
    </row>
    <row r="15" spans="1:4" ht="90" x14ac:dyDescent="0.2">
      <c r="B15" s="40" t="s">
        <v>396</v>
      </c>
      <c r="C15" s="36" t="s">
        <v>268</v>
      </c>
      <c r="D15" s="41" t="s">
        <v>266</v>
      </c>
    </row>
    <row r="16" spans="1:4" ht="90" x14ac:dyDescent="0.2">
      <c r="B16" s="65" t="s">
        <v>299</v>
      </c>
      <c r="C16" s="66" t="s">
        <v>300</v>
      </c>
      <c r="D16" s="68" t="s">
        <v>323</v>
      </c>
    </row>
    <row r="17" spans="2:4" ht="75" x14ac:dyDescent="0.2">
      <c r="B17" s="40" t="s">
        <v>243</v>
      </c>
      <c r="C17" s="36" t="s">
        <v>277</v>
      </c>
      <c r="D17" s="42" t="s">
        <v>278</v>
      </c>
    </row>
    <row r="18" spans="2:4" ht="75" x14ac:dyDescent="0.2">
      <c r="B18" s="65" t="s">
        <v>220</v>
      </c>
      <c r="C18" s="66" t="s">
        <v>279</v>
      </c>
      <c r="D18" s="68" t="s">
        <v>408</v>
      </c>
    </row>
    <row r="19" spans="2:4" ht="30" x14ac:dyDescent="0.2">
      <c r="B19" s="40" t="s">
        <v>233</v>
      </c>
      <c r="C19" s="36" t="s">
        <v>305</v>
      </c>
      <c r="D19" s="42" t="s">
        <v>306</v>
      </c>
    </row>
    <row r="20" spans="2:4" ht="75" x14ac:dyDescent="0.2">
      <c r="B20" s="65" t="s">
        <v>281</v>
      </c>
      <c r="C20" s="66" t="s">
        <v>282</v>
      </c>
      <c r="D20" s="68" t="s">
        <v>283</v>
      </c>
    </row>
    <row r="21" spans="2:4" ht="225" x14ac:dyDescent="0.2">
      <c r="B21" s="40" t="s">
        <v>239</v>
      </c>
      <c r="C21" s="36" t="s">
        <v>280</v>
      </c>
      <c r="D21" s="41" t="s">
        <v>266</v>
      </c>
    </row>
    <row r="22" spans="2:4" ht="255" x14ac:dyDescent="0.2">
      <c r="B22" s="65" t="s">
        <v>221</v>
      </c>
      <c r="C22" s="66" t="s">
        <v>284</v>
      </c>
      <c r="D22" s="67" t="s">
        <v>407</v>
      </c>
    </row>
    <row r="23" spans="2:4" ht="30" x14ac:dyDescent="0.2">
      <c r="B23" s="40" t="s">
        <v>222</v>
      </c>
      <c r="C23" s="36" t="s">
        <v>309</v>
      </c>
      <c r="D23" s="41" t="s">
        <v>276</v>
      </c>
    </row>
    <row r="24" spans="2:4" ht="30" x14ac:dyDescent="0.2">
      <c r="B24" s="65" t="s">
        <v>242</v>
      </c>
      <c r="C24" s="66" t="s">
        <v>285</v>
      </c>
      <c r="D24" s="68" t="s">
        <v>266</v>
      </c>
    </row>
    <row r="25" spans="2:4" ht="30" x14ac:dyDescent="0.2">
      <c r="B25" s="40" t="s">
        <v>241</v>
      </c>
      <c r="C25" s="36" t="s">
        <v>286</v>
      </c>
      <c r="D25" s="41" t="s">
        <v>406</v>
      </c>
    </row>
    <row r="26" spans="2:4" ht="120" x14ac:dyDescent="0.2">
      <c r="B26" s="65" t="s">
        <v>293</v>
      </c>
      <c r="C26" s="66" t="s">
        <v>294</v>
      </c>
      <c r="D26" s="68" t="s">
        <v>266</v>
      </c>
    </row>
    <row r="27" spans="2:4" ht="15" x14ac:dyDescent="0.2">
      <c r="B27" s="40" t="s">
        <v>223</v>
      </c>
      <c r="C27" s="36" t="s">
        <v>287</v>
      </c>
      <c r="D27" s="41"/>
    </row>
    <row r="28" spans="2:4" ht="210" x14ac:dyDescent="0.2">
      <c r="B28" s="65" t="s">
        <v>224</v>
      </c>
      <c r="C28" s="66" t="s">
        <v>288</v>
      </c>
      <c r="D28" s="68" t="s">
        <v>399</v>
      </c>
    </row>
    <row r="29" spans="2:4" ht="45" x14ac:dyDescent="0.2">
      <c r="B29" s="40" t="s">
        <v>226</v>
      </c>
      <c r="C29" s="36" t="s">
        <v>289</v>
      </c>
      <c r="D29" s="41" t="s">
        <v>399</v>
      </c>
    </row>
    <row r="30" spans="2:4" ht="75" x14ac:dyDescent="0.2">
      <c r="B30" s="65" t="s">
        <v>275</v>
      </c>
      <c r="C30" s="66" t="s">
        <v>308</v>
      </c>
      <c r="D30" s="68" t="s">
        <v>276</v>
      </c>
    </row>
    <row r="31" spans="2:4" ht="135" x14ac:dyDescent="0.2">
      <c r="B31" s="40" t="s">
        <v>297</v>
      </c>
      <c r="C31" s="36" t="s">
        <v>298</v>
      </c>
      <c r="D31" s="41" t="s">
        <v>322</v>
      </c>
    </row>
    <row r="32" spans="2:4" ht="105" x14ac:dyDescent="0.2">
      <c r="B32" s="65" t="s">
        <v>234</v>
      </c>
      <c r="C32" s="66" t="s">
        <v>310</v>
      </c>
      <c r="D32" s="68" t="s">
        <v>225</v>
      </c>
    </row>
    <row r="33" spans="2:4" ht="30" x14ac:dyDescent="0.2">
      <c r="B33" s="40" t="s">
        <v>227</v>
      </c>
      <c r="C33" s="36" t="s">
        <v>228</v>
      </c>
      <c r="D33" s="41" t="s">
        <v>229</v>
      </c>
    </row>
    <row r="34" spans="2:4" ht="30" x14ac:dyDescent="0.2">
      <c r="B34" s="65" t="s">
        <v>230</v>
      </c>
      <c r="C34" s="66" t="s">
        <v>231</v>
      </c>
      <c r="D34" s="68" t="s">
        <v>229</v>
      </c>
    </row>
    <row r="35" spans="2:4" ht="45" x14ac:dyDescent="0.2">
      <c r="B35" s="40" t="s">
        <v>232</v>
      </c>
      <c r="C35" s="36" t="s">
        <v>311</v>
      </c>
      <c r="D35" s="41" t="s">
        <v>229</v>
      </c>
    </row>
    <row r="36" spans="2:4" ht="45" x14ac:dyDescent="0.2">
      <c r="B36" s="65" t="s">
        <v>295</v>
      </c>
      <c r="C36" s="66" t="s">
        <v>296</v>
      </c>
      <c r="D36" s="68" t="s">
        <v>266</v>
      </c>
    </row>
    <row r="37" spans="2:4" ht="120" x14ac:dyDescent="0.2">
      <c r="B37" s="43" t="s">
        <v>290</v>
      </c>
      <c r="C37" s="44" t="s">
        <v>312</v>
      </c>
      <c r="D37" s="45" t="s">
        <v>399</v>
      </c>
    </row>
    <row r="40" spans="2:4" x14ac:dyDescent="0.2">
      <c r="B40" s="13"/>
      <c r="C40" s="13"/>
      <c r="D40" s="13"/>
    </row>
    <row r="42" spans="2:4" x14ac:dyDescent="0.2">
      <c r="C42" s="11"/>
    </row>
  </sheetData>
  <sheetProtection algorithmName="SHA-512" hashValue="vng75wAGMe74aMeWEUpGkN0MrmijwjLgTWkJEO4rAlbZUQ66L+Mi2dU17vaUjeBpPIGrR2atHU/z5/M6iNBFdA==" saltValue="IXoEJ1jCK4sOlaayBtr3OA==" spinCount="100000" sheet="1" objects="1" scenarios="1"/>
  <autoFilter ref="B5:D5" xr:uid="{00000000-0009-0000-0000-000005000000}">
    <sortState xmlns:xlrd2="http://schemas.microsoft.com/office/spreadsheetml/2017/richdata2" ref="B6:D37">
      <sortCondition ref="B5"/>
    </sortState>
  </autoFilter>
  <hyperlinks>
    <hyperlink ref="D10" r:id="rId1" xr:uid="{00000000-0004-0000-0500-000000000000}"/>
    <hyperlink ref="D12" r:id="rId2" xr:uid="{00000000-0004-0000-0500-000003000000}"/>
    <hyperlink ref="D17" r:id="rId3" xr:uid="{00000000-0004-0000-0500-000004000000}"/>
    <hyperlink ref="D19" r:id="rId4" xr:uid="{00000000-0004-0000-0500-000005000000}"/>
    <hyperlink ref="D7" r:id="rId5" xr:uid="{00000000-0004-0000-0500-000006000000}"/>
    <hyperlink ref="D22" r:id="rId6" display="https://www.undp.org/nepal/publications/climate-finance-glossary" xr:uid="{99049D76-D740-43A1-BF83-41C9802395CB}"/>
  </hyperlinks>
  <pageMargins left="0.7" right="0.7" top="0.75" bottom="0.75" header="0.3" footer="0.3"/>
  <pageSetup paperSize="9" orientation="portrait"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79998168889431442"/>
  </sheetPr>
  <dimension ref="A1:Z134"/>
  <sheetViews>
    <sheetView showGridLines="0" zoomScale="115" zoomScaleNormal="115" workbookViewId="0">
      <selection activeCell="D9" sqref="D9"/>
    </sheetView>
  </sheetViews>
  <sheetFormatPr defaultColWidth="8.83203125" defaultRowHeight="12.75" x14ac:dyDescent="0.2"/>
  <cols>
    <col min="1" max="1" width="8.83203125" style="1"/>
    <col min="2" max="2" width="37.1640625" customWidth="1"/>
    <col min="3" max="3" width="90.5" customWidth="1"/>
    <col min="4" max="15" width="23.33203125" customWidth="1"/>
    <col min="16" max="16" width="6.33203125" customWidth="1"/>
    <col min="17" max="21" width="23.33203125" customWidth="1"/>
    <col min="22" max="22" width="12.33203125" customWidth="1"/>
    <col min="23" max="26" width="23.5" customWidth="1"/>
  </cols>
  <sheetData>
    <row r="1" spans="1:5" s="3" customFormat="1" x14ac:dyDescent="0.2">
      <c r="A1" s="2" t="s">
        <v>4</v>
      </c>
    </row>
    <row r="2" spans="1:5" s="3" customFormat="1" ht="11.25" x14ac:dyDescent="0.2">
      <c r="A2" s="3" t="s">
        <v>100</v>
      </c>
    </row>
    <row r="7" spans="1:5" s="7" customFormat="1" x14ac:dyDescent="0.2">
      <c r="A7" s="6" t="s">
        <v>118</v>
      </c>
    </row>
    <row r="9" spans="1:5" x14ac:dyDescent="0.2">
      <c r="B9" s="1" t="s">
        <v>314</v>
      </c>
      <c r="D9" s="24"/>
      <c r="E9" s="72" t="s">
        <v>94</v>
      </c>
    </row>
    <row r="10" spans="1:5" x14ac:dyDescent="0.2">
      <c r="B10" s="1" t="s">
        <v>64</v>
      </c>
      <c r="D10" s="15"/>
      <c r="E10" s="10" t="s">
        <v>63</v>
      </c>
    </row>
    <row r="11" spans="1:5" x14ac:dyDescent="0.2">
      <c r="B11" s="17" t="s">
        <v>214</v>
      </c>
      <c r="D11" s="15"/>
      <c r="E11" s="10" t="s">
        <v>63</v>
      </c>
    </row>
    <row r="12" spans="1:5" x14ac:dyDescent="0.2">
      <c r="B12" s="17" t="s">
        <v>244</v>
      </c>
      <c r="D12" s="15"/>
      <c r="E12" s="10" t="s">
        <v>63</v>
      </c>
    </row>
    <row r="13" spans="1:5" x14ac:dyDescent="0.2">
      <c r="B13" s="1" t="s">
        <v>213</v>
      </c>
      <c r="D13" s="28" t="e">
        <f>(D12/D10)</f>
        <v>#DIV/0!</v>
      </c>
      <c r="E13" s="10" t="s">
        <v>23</v>
      </c>
    </row>
    <row r="14" spans="1:5" x14ac:dyDescent="0.2">
      <c r="B14" s="1"/>
      <c r="E14" s="10"/>
    </row>
    <row r="15" spans="1:5" x14ac:dyDescent="0.2">
      <c r="B15" s="1" t="s">
        <v>304</v>
      </c>
      <c r="D15" s="62"/>
      <c r="E15" s="10"/>
    </row>
    <row r="16" spans="1:5" x14ac:dyDescent="0.2">
      <c r="B16" s="1"/>
      <c r="E16" s="10"/>
    </row>
    <row r="17" spans="1:26" x14ac:dyDescent="0.2">
      <c r="B17" s="6" t="s">
        <v>44</v>
      </c>
      <c r="C17" s="7"/>
      <c r="D17" s="7"/>
      <c r="E17" s="23"/>
      <c r="F17" s="7"/>
    </row>
    <row r="18" spans="1:26" x14ac:dyDescent="0.2">
      <c r="B18" s="7"/>
      <c r="C18" s="7" t="s">
        <v>412</v>
      </c>
      <c r="D18" s="7"/>
      <c r="E18" s="7"/>
      <c r="F18" s="7"/>
    </row>
    <row r="19" spans="1:26" x14ac:dyDescent="0.2">
      <c r="B19" s="6"/>
      <c r="C19" s="7" t="s">
        <v>247</v>
      </c>
      <c r="D19" s="7"/>
      <c r="E19" s="7"/>
      <c r="F19" s="7"/>
    </row>
    <row r="20" spans="1:26" x14ac:dyDescent="0.2">
      <c r="B20" s="6"/>
      <c r="C20" s="7" t="s">
        <v>212</v>
      </c>
      <c r="D20" s="7"/>
      <c r="E20" s="7"/>
      <c r="F20" s="7"/>
    </row>
    <row r="21" spans="1:26" x14ac:dyDescent="0.2">
      <c r="B21" s="6"/>
      <c r="C21" s="7" t="s">
        <v>245</v>
      </c>
      <c r="D21" s="7"/>
      <c r="E21" s="7"/>
      <c r="F21" s="7"/>
    </row>
    <row r="22" spans="1:26" x14ac:dyDescent="0.2">
      <c r="B22" s="6"/>
      <c r="C22" s="7" t="s">
        <v>246</v>
      </c>
      <c r="D22" s="7"/>
      <c r="E22" s="7"/>
      <c r="F22" s="7"/>
    </row>
    <row r="23" spans="1:26" x14ac:dyDescent="0.2">
      <c r="B23" s="6"/>
      <c r="C23" s="7" t="s">
        <v>248</v>
      </c>
      <c r="D23" s="7"/>
      <c r="E23" s="7"/>
      <c r="F23" s="7"/>
    </row>
    <row r="24" spans="1:26" x14ac:dyDescent="0.2">
      <c r="B24" s="6"/>
      <c r="C24" s="7" t="s">
        <v>249</v>
      </c>
      <c r="D24" s="7"/>
      <c r="E24" s="7"/>
      <c r="F24" s="7"/>
    </row>
    <row r="25" spans="1:26" x14ac:dyDescent="0.2">
      <c r="B25" s="6"/>
      <c r="C25" s="7"/>
      <c r="D25" s="7"/>
      <c r="E25" s="7"/>
      <c r="F25" s="7"/>
    </row>
    <row r="26" spans="1:26" x14ac:dyDescent="0.2">
      <c r="B26" s="6"/>
      <c r="C26" s="7"/>
      <c r="D26" s="7"/>
      <c r="E26" s="23"/>
      <c r="F26" s="7"/>
    </row>
    <row r="28" spans="1:26" s="7" customFormat="1" x14ac:dyDescent="0.2">
      <c r="A28" s="6" t="s">
        <v>114</v>
      </c>
    </row>
    <row r="29" spans="1:26" s="13" customFormat="1" x14ac:dyDescent="0.2">
      <c r="A29" s="17"/>
    </row>
    <row r="30" spans="1:26" ht="41.25" customHeight="1" x14ac:dyDescent="0.2">
      <c r="I30" s="86" t="s">
        <v>215</v>
      </c>
      <c r="J30" s="86"/>
      <c r="K30" s="86"/>
      <c r="L30" s="86"/>
      <c r="Q30" s="10" t="s">
        <v>115</v>
      </c>
    </row>
    <row r="32" spans="1:26" ht="63.75" x14ac:dyDescent="0.2">
      <c r="D32" s="19" t="s">
        <v>102</v>
      </c>
      <c r="E32" s="19" t="s">
        <v>103</v>
      </c>
      <c r="F32" s="19" t="s">
        <v>104</v>
      </c>
      <c r="G32" s="19" t="s">
        <v>105</v>
      </c>
      <c r="H32" s="19" t="s">
        <v>106</v>
      </c>
      <c r="I32" s="19" t="s">
        <v>90</v>
      </c>
      <c r="J32" s="19" t="s">
        <v>89</v>
      </c>
      <c r="K32" s="19" t="s">
        <v>113</v>
      </c>
      <c r="L32" s="19" t="s">
        <v>255</v>
      </c>
      <c r="M32" s="19" t="s">
        <v>122</v>
      </c>
      <c r="N32" s="19" t="s">
        <v>124</v>
      </c>
      <c r="O32" s="19" t="s">
        <v>125</v>
      </c>
      <c r="Q32" s="18" t="s">
        <v>116</v>
      </c>
      <c r="R32" s="18" t="s">
        <v>254</v>
      </c>
      <c r="S32" s="19" t="s">
        <v>108</v>
      </c>
      <c r="T32" s="19" t="s">
        <v>109</v>
      </c>
      <c r="U32" s="19" t="s">
        <v>110</v>
      </c>
      <c r="W32" s="19" t="s">
        <v>258</v>
      </c>
      <c r="X32" s="19" t="s">
        <v>302</v>
      </c>
      <c r="Y32" s="19" t="s">
        <v>259</v>
      </c>
      <c r="Z32" s="19" t="s">
        <v>303</v>
      </c>
    </row>
    <row r="33" spans="3:26" x14ac:dyDescent="0.2">
      <c r="D33" s="10" t="s">
        <v>24</v>
      </c>
      <c r="E33" s="10" t="s">
        <v>24</v>
      </c>
      <c r="F33" s="10" t="s">
        <v>59</v>
      </c>
      <c r="G33" s="10" t="s">
        <v>59</v>
      </c>
      <c r="H33" s="10" t="s">
        <v>24</v>
      </c>
      <c r="I33" s="10" t="s">
        <v>36</v>
      </c>
      <c r="J33" s="10" t="s">
        <v>36</v>
      </c>
      <c r="K33" s="10" t="s">
        <v>23</v>
      </c>
      <c r="L33" s="10" t="s">
        <v>23</v>
      </c>
      <c r="M33" s="10" t="s">
        <v>123</v>
      </c>
      <c r="N33" s="10" t="s">
        <v>123</v>
      </c>
      <c r="O33" s="10" t="s">
        <v>123</v>
      </c>
      <c r="Q33" s="10" t="s">
        <v>36</v>
      </c>
      <c r="R33" s="10" t="s">
        <v>36</v>
      </c>
      <c r="S33" s="10" t="s">
        <v>36</v>
      </c>
      <c r="T33" s="10" t="s">
        <v>36</v>
      </c>
      <c r="U33" s="10" t="s">
        <v>36</v>
      </c>
    </row>
    <row r="34" spans="3:26" x14ac:dyDescent="0.2">
      <c r="C34" t="s">
        <v>75</v>
      </c>
      <c r="D34" s="15"/>
      <c r="E34" s="15"/>
      <c r="F34" s="15"/>
      <c r="G34" s="15"/>
      <c r="H34" s="15"/>
      <c r="I34" s="15"/>
      <c r="J34" s="15"/>
      <c r="K34" s="25"/>
      <c r="L34" s="25"/>
      <c r="M34" s="15"/>
      <c r="N34" s="15"/>
      <c r="O34" s="15"/>
      <c r="Q34" s="16">
        <f>IF(K34&gt;5%,D34,0)</f>
        <v>0</v>
      </c>
      <c r="R34" s="16">
        <f>IF(L34&gt;5%,D34,0)</f>
        <v>0</v>
      </c>
      <c r="S34" s="16">
        <f>IF(M34="Yes",D34,0)</f>
        <v>0</v>
      </c>
      <c r="T34" s="16">
        <f>IF(N34="Yes",D34,0)</f>
        <v>0</v>
      </c>
      <c r="U34" s="16">
        <f>IF(O34="Yes",D34,0)</f>
        <v>0</v>
      </c>
      <c r="W34" s="16" t="str">
        <f>IFERROR(D34*F34/H34,"")</f>
        <v/>
      </c>
      <c r="X34" s="16" t="str">
        <f>IFERROR(D34*G34/H34,"")</f>
        <v/>
      </c>
      <c r="Y34" s="16" t="str">
        <f>IFERROR(D34*F34/E34,"")</f>
        <v/>
      </c>
      <c r="Z34" s="16" t="str">
        <f>IFERROR(D34*G34/E34,"")</f>
        <v/>
      </c>
    </row>
    <row r="35" spans="3:26" x14ac:dyDescent="0.2">
      <c r="C35" t="s">
        <v>76</v>
      </c>
      <c r="D35" s="15"/>
      <c r="E35" s="15"/>
      <c r="F35" s="15"/>
      <c r="G35" s="15"/>
      <c r="H35" s="15"/>
      <c r="I35" s="15"/>
      <c r="J35" s="15"/>
      <c r="K35" s="25"/>
      <c r="L35" s="25"/>
      <c r="M35" s="15"/>
      <c r="N35" s="15"/>
      <c r="O35" s="15"/>
      <c r="Q35" s="16">
        <f>IF(K35&gt;5%,D35,0)</f>
        <v>0</v>
      </c>
      <c r="R35" s="16">
        <f t="shared" ref="R35:R98" si="0">IF(L35&gt;5%,D35,0)</f>
        <v>0</v>
      </c>
      <c r="S35" s="16">
        <f t="shared" ref="S35:S98" si="1">IF(M35="Yes",D35,0)</f>
        <v>0</v>
      </c>
      <c r="T35" s="16">
        <f t="shared" ref="T35:T98" si="2">IF(N35="Yes",D35,0)</f>
        <v>0</v>
      </c>
      <c r="U35" s="16">
        <f t="shared" ref="U35:U98" si="3">IF(O35="Yes",D35,0)</f>
        <v>0</v>
      </c>
      <c r="W35" s="16" t="str">
        <f t="shared" ref="W35:W98" si="4">IFERROR(D35*F35/H35,"")</f>
        <v/>
      </c>
      <c r="X35" s="16" t="str">
        <f t="shared" ref="X35:X98" si="5">IFERROR(D35*G35/H35,"")</f>
        <v/>
      </c>
      <c r="Y35" s="16" t="str">
        <f t="shared" ref="Y35:Y98" si="6">IFERROR(D35*F35/E35,"")</f>
        <v/>
      </c>
      <c r="Z35" s="16" t="str">
        <f t="shared" ref="Z35:Z98" si="7">IFERROR(D35*G35/E35,"")</f>
        <v/>
      </c>
    </row>
    <row r="36" spans="3:26" x14ac:dyDescent="0.2">
      <c r="C36" t="s">
        <v>77</v>
      </c>
      <c r="D36" s="15"/>
      <c r="E36" s="15"/>
      <c r="F36" s="15"/>
      <c r="G36" s="15"/>
      <c r="H36" s="15"/>
      <c r="I36" s="15"/>
      <c r="J36" s="15"/>
      <c r="K36" s="25"/>
      <c r="L36" s="25"/>
      <c r="M36" s="15"/>
      <c r="N36" s="15"/>
      <c r="O36" s="15"/>
      <c r="Q36" s="16">
        <f t="shared" ref="Q36:Q98" si="8">IF(K36&gt;5%,D36,0)</f>
        <v>0</v>
      </c>
      <c r="R36" s="16">
        <f t="shared" si="0"/>
        <v>0</v>
      </c>
      <c r="S36" s="16">
        <f t="shared" si="1"/>
        <v>0</v>
      </c>
      <c r="T36" s="16">
        <f t="shared" si="2"/>
        <v>0</v>
      </c>
      <c r="U36" s="16">
        <f t="shared" si="3"/>
        <v>0</v>
      </c>
      <c r="W36" s="16" t="str">
        <f t="shared" si="4"/>
        <v/>
      </c>
      <c r="X36" s="16" t="str">
        <f t="shared" si="5"/>
        <v/>
      </c>
      <c r="Y36" s="16" t="str">
        <f t="shared" si="6"/>
        <v/>
      </c>
      <c r="Z36" s="16" t="str">
        <f t="shared" si="7"/>
        <v/>
      </c>
    </row>
    <row r="37" spans="3:26" x14ac:dyDescent="0.2">
      <c r="C37" t="s">
        <v>78</v>
      </c>
      <c r="D37" s="15"/>
      <c r="E37" s="15"/>
      <c r="F37" s="15"/>
      <c r="G37" s="15"/>
      <c r="H37" s="15"/>
      <c r="I37" s="15"/>
      <c r="J37" s="15"/>
      <c r="K37" s="25"/>
      <c r="L37" s="25"/>
      <c r="M37" s="15"/>
      <c r="N37" s="15"/>
      <c r="O37" s="15"/>
      <c r="Q37" s="16">
        <f t="shared" si="8"/>
        <v>0</v>
      </c>
      <c r="R37" s="16">
        <f t="shared" si="0"/>
        <v>0</v>
      </c>
      <c r="S37" s="16">
        <f t="shared" si="1"/>
        <v>0</v>
      </c>
      <c r="T37" s="16">
        <f t="shared" si="2"/>
        <v>0</v>
      </c>
      <c r="U37" s="16">
        <f t="shared" si="3"/>
        <v>0</v>
      </c>
      <c r="W37" s="16" t="str">
        <f t="shared" si="4"/>
        <v/>
      </c>
      <c r="X37" s="16" t="str">
        <f t="shared" si="5"/>
        <v/>
      </c>
      <c r="Y37" s="16" t="str">
        <f t="shared" si="6"/>
        <v/>
      </c>
      <c r="Z37" s="16" t="str">
        <f t="shared" si="7"/>
        <v/>
      </c>
    </row>
    <row r="38" spans="3:26" x14ac:dyDescent="0.2">
      <c r="C38" t="s">
        <v>79</v>
      </c>
      <c r="D38" s="15"/>
      <c r="E38" s="15"/>
      <c r="F38" s="15"/>
      <c r="G38" s="15"/>
      <c r="H38" s="15"/>
      <c r="I38" s="15"/>
      <c r="J38" s="15"/>
      <c r="K38" s="25"/>
      <c r="L38" s="25"/>
      <c r="M38" s="15"/>
      <c r="N38" s="15"/>
      <c r="O38" s="15"/>
      <c r="Q38" s="16">
        <f t="shared" si="8"/>
        <v>0</v>
      </c>
      <c r="R38" s="16">
        <f t="shared" si="0"/>
        <v>0</v>
      </c>
      <c r="S38" s="16">
        <f t="shared" si="1"/>
        <v>0</v>
      </c>
      <c r="T38" s="16">
        <f t="shared" si="2"/>
        <v>0</v>
      </c>
      <c r="U38" s="16">
        <f t="shared" si="3"/>
        <v>0</v>
      </c>
      <c r="W38" s="16" t="str">
        <f t="shared" si="4"/>
        <v/>
      </c>
      <c r="X38" s="16" t="str">
        <f t="shared" si="5"/>
        <v/>
      </c>
      <c r="Y38" s="16" t="str">
        <f t="shared" si="6"/>
        <v/>
      </c>
      <c r="Z38" s="16" t="str">
        <f t="shared" si="7"/>
        <v/>
      </c>
    </row>
    <row r="39" spans="3:26" x14ac:dyDescent="0.2">
      <c r="C39" t="s">
        <v>80</v>
      </c>
      <c r="D39" s="15"/>
      <c r="E39" s="15"/>
      <c r="F39" s="15"/>
      <c r="G39" s="15"/>
      <c r="H39" s="15"/>
      <c r="I39" s="15"/>
      <c r="J39" s="15"/>
      <c r="K39" s="25"/>
      <c r="L39" s="25"/>
      <c r="M39" s="15"/>
      <c r="N39" s="15"/>
      <c r="O39" s="15"/>
      <c r="Q39" s="16">
        <f t="shared" si="8"/>
        <v>0</v>
      </c>
      <c r="R39" s="16">
        <f t="shared" si="0"/>
        <v>0</v>
      </c>
      <c r="S39" s="16">
        <f t="shared" si="1"/>
        <v>0</v>
      </c>
      <c r="T39" s="16">
        <f t="shared" si="2"/>
        <v>0</v>
      </c>
      <c r="U39" s="16">
        <f t="shared" si="3"/>
        <v>0</v>
      </c>
      <c r="W39" s="16" t="str">
        <f t="shared" si="4"/>
        <v/>
      </c>
      <c r="X39" s="16" t="str">
        <f t="shared" si="5"/>
        <v/>
      </c>
      <c r="Y39" s="16" t="str">
        <f t="shared" si="6"/>
        <v/>
      </c>
      <c r="Z39" s="16" t="str">
        <f t="shared" si="7"/>
        <v/>
      </c>
    </row>
    <row r="40" spans="3:26" x14ac:dyDescent="0.2">
      <c r="C40" t="s">
        <v>81</v>
      </c>
      <c r="D40" s="15"/>
      <c r="E40" s="15"/>
      <c r="F40" s="15"/>
      <c r="G40" s="15"/>
      <c r="H40" s="15"/>
      <c r="I40" s="15"/>
      <c r="J40" s="15"/>
      <c r="K40" s="25"/>
      <c r="L40" s="25"/>
      <c r="M40" s="15"/>
      <c r="N40" s="15"/>
      <c r="O40" s="15"/>
      <c r="Q40" s="16">
        <f t="shared" si="8"/>
        <v>0</v>
      </c>
      <c r="R40" s="16">
        <f t="shared" si="0"/>
        <v>0</v>
      </c>
      <c r="S40" s="16">
        <f t="shared" si="1"/>
        <v>0</v>
      </c>
      <c r="T40" s="16">
        <f t="shared" si="2"/>
        <v>0</v>
      </c>
      <c r="U40" s="16">
        <f t="shared" si="3"/>
        <v>0</v>
      </c>
      <c r="W40" s="16" t="str">
        <f t="shared" si="4"/>
        <v/>
      </c>
      <c r="X40" s="16" t="str">
        <f t="shared" si="5"/>
        <v/>
      </c>
      <c r="Y40" s="16" t="str">
        <f t="shared" si="6"/>
        <v/>
      </c>
      <c r="Z40" s="16" t="str">
        <f t="shared" si="7"/>
        <v/>
      </c>
    </row>
    <row r="41" spans="3:26" x14ac:dyDescent="0.2">
      <c r="C41" t="s">
        <v>82</v>
      </c>
      <c r="D41" s="15"/>
      <c r="E41" s="15"/>
      <c r="F41" s="15"/>
      <c r="G41" s="15"/>
      <c r="H41" s="15"/>
      <c r="I41" s="15"/>
      <c r="J41" s="15"/>
      <c r="K41" s="25"/>
      <c r="L41" s="25"/>
      <c r="M41" s="15"/>
      <c r="N41" s="15"/>
      <c r="O41" s="15"/>
      <c r="Q41" s="16">
        <f t="shared" si="8"/>
        <v>0</v>
      </c>
      <c r="R41" s="16">
        <f t="shared" si="0"/>
        <v>0</v>
      </c>
      <c r="S41" s="16">
        <f t="shared" si="1"/>
        <v>0</v>
      </c>
      <c r="T41" s="16">
        <f t="shared" si="2"/>
        <v>0</v>
      </c>
      <c r="U41" s="16">
        <f t="shared" si="3"/>
        <v>0</v>
      </c>
      <c r="W41" s="16" t="str">
        <f t="shared" si="4"/>
        <v/>
      </c>
      <c r="X41" s="16" t="str">
        <f t="shared" si="5"/>
        <v/>
      </c>
      <c r="Y41" s="16" t="str">
        <f t="shared" si="6"/>
        <v/>
      </c>
      <c r="Z41" s="16" t="str">
        <f t="shared" si="7"/>
        <v/>
      </c>
    </row>
    <row r="42" spans="3:26" x14ac:dyDescent="0.2">
      <c r="C42" t="s">
        <v>83</v>
      </c>
      <c r="D42" s="15"/>
      <c r="E42" s="15"/>
      <c r="F42" s="15"/>
      <c r="G42" s="15"/>
      <c r="H42" s="15"/>
      <c r="I42" s="15"/>
      <c r="J42" s="15"/>
      <c r="K42" s="25"/>
      <c r="L42" s="25"/>
      <c r="M42" s="15"/>
      <c r="N42" s="15"/>
      <c r="O42" s="15"/>
      <c r="Q42" s="16">
        <f t="shared" si="8"/>
        <v>0</v>
      </c>
      <c r="R42" s="16">
        <f t="shared" si="0"/>
        <v>0</v>
      </c>
      <c r="S42" s="16">
        <f t="shared" si="1"/>
        <v>0</v>
      </c>
      <c r="T42" s="16">
        <f t="shared" si="2"/>
        <v>0</v>
      </c>
      <c r="U42" s="16">
        <f t="shared" si="3"/>
        <v>0</v>
      </c>
      <c r="W42" s="16" t="str">
        <f t="shared" si="4"/>
        <v/>
      </c>
      <c r="X42" s="16" t="str">
        <f t="shared" si="5"/>
        <v/>
      </c>
      <c r="Y42" s="16" t="str">
        <f t="shared" si="6"/>
        <v/>
      </c>
      <c r="Z42" s="16" t="str">
        <f t="shared" si="7"/>
        <v/>
      </c>
    </row>
    <row r="43" spans="3:26" x14ac:dyDescent="0.2">
      <c r="C43" t="s">
        <v>84</v>
      </c>
      <c r="D43" s="15"/>
      <c r="E43" s="15"/>
      <c r="F43" s="15"/>
      <c r="G43" s="15"/>
      <c r="H43" s="15"/>
      <c r="I43" s="15"/>
      <c r="J43" s="15"/>
      <c r="K43" s="25"/>
      <c r="L43" s="25"/>
      <c r="M43" s="15"/>
      <c r="N43" s="15"/>
      <c r="O43" s="15"/>
      <c r="Q43" s="16">
        <f t="shared" si="8"/>
        <v>0</v>
      </c>
      <c r="R43" s="16">
        <f t="shared" si="0"/>
        <v>0</v>
      </c>
      <c r="S43" s="16">
        <f t="shared" si="1"/>
        <v>0</v>
      </c>
      <c r="T43" s="16">
        <f t="shared" si="2"/>
        <v>0</v>
      </c>
      <c r="U43" s="16">
        <f t="shared" si="3"/>
        <v>0</v>
      </c>
      <c r="W43" s="16" t="str">
        <f t="shared" si="4"/>
        <v/>
      </c>
      <c r="X43" s="16" t="str">
        <f t="shared" si="5"/>
        <v/>
      </c>
      <c r="Y43" s="16" t="str">
        <f t="shared" si="6"/>
        <v/>
      </c>
      <c r="Z43" s="16" t="str">
        <f t="shared" si="7"/>
        <v/>
      </c>
    </row>
    <row r="44" spans="3:26" x14ac:dyDescent="0.2">
      <c r="C44" t="s">
        <v>85</v>
      </c>
      <c r="D44" s="15"/>
      <c r="E44" s="15"/>
      <c r="F44" s="15"/>
      <c r="G44" s="15"/>
      <c r="H44" s="15"/>
      <c r="I44" s="15"/>
      <c r="J44" s="15"/>
      <c r="K44" s="25"/>
      <c r="L44" s="25"/>
      <c r="M44" s="15"/>
      <c r="N44" s="15"/>
      <c r="O44" s="15"/>
      <c r="Q44" s="16">
        <f t="shared" si="8"/>
        <v>0</v>
      </c>
      <c r="R44" s="16">
        <f t="shared" si="0"/>
        <v>0</v>
      </c>
      <c r="S44" s="16">
        <f t="shared" si="1"/>
        <v>0</v>
      </c>
      <c r="T44" s="16">
        <f t="shared" si="2"/>
        <v>0</v>
      </c>
      <c r="U44" s="16">
        <f t="shared" si="3"/>
        <v>0</v>
      </c>
      <c r="W44" s="16" t="str">
        <f t="shared" si="4"/>
        <v/>
      </c>
      <c r="X44" s="16" t="str">
        <f t="shared" si="5"/>
        <v/>
      </c>
      <c r="Y44" s="16" t="str">
        <f t="shared" si="6"/>
        <v/>
      </c>
      <c r="Z44" s="16" t="str">
        <f t="shared" si="7"/>
        <v/>
      </c>
    </row>
    <row r="45" spans="3:26" x14ac:dyDescent="0.2">
      <c r="C45" t="s">
        <v>86</v>
      </c>
      <c r="D45" s="15"/>
      <c r="E45" s="15"/>
      <c r="F45" s="15"/>
      <c r="G45" s="15"/>
      <c r="H45" s="15"/>
      <c r="I45" s="15"/>
      <c r="J45" s="15"/>
      <c r="K45" s="25"/>
      <c r="L45" s="25"/>
      <c r="M45" s="15"/>
      <c r="N45" s="15"/>
      <c r="O45" s="15"/>
      <c r="Q45" s="16">
        <f t="shared" si="8"/>
        <v>0</v>
      </c>
      <c r="R45" s="16">
        <f t="shared" si="0"/>
        <v>0</v>
      </c>
      <c r="S45" s="16">
        <f t="shared" si="1"/>
        <v>0</v>
      </c>
      <c r="T45" s="16">
        <f t="shared" si="2"/>
        <v>0</v>
      </c>
      <c r="U45" s="16">
        <f t="shared" si="3"/>
        <v>0</v>
      </c>
      <c r="W45" s="16" t="str">
        <f t="shared" si="4"/>
        <v/>
      </c>
      <c r="X45" s="16" t="str">
        <f t="shared" si="5"/>
        <v/>
      </c>
      <c r="Y45" s="16" t="str">
        <f t="shared" si="6"/>
        <v/>
      </c>
      <c r="Z45" s="16" t="str">
        <f t="shared" si="7"/>
        <v/>
      </c>
    </row>
    <row r="46" spans="3:26" x14ac:dyDescent="0.2">
      <c r="C46" t="s">
        <v>87</v>
      </c>
      <c r="D46" s="15"/>
      <c r="E46" s="15"/>
      <c r="F46" s="15"/>
      <c r="G46" s="15"/>
      <c r="H46" s="15"/>
      <c r="I46" s="15"/>
      <c r="J46" s="15"/>
      <c r="K46" s="25"/>
      <c r="L46" s="25"/>
      <c r="M46" s="15"/>
      <c r="N46" s="15"/>
      <c r="O46" s="15"/>
      <c r="Q46" s="16">
        <f t="shared" si="8"/>
        <v>0</v>
      </c>
      <c r="R46" s="16">
        <f t="shared" si="0"/>
        <v>0</v>
      </c>
      <c r="S46" s="16">
        <f t="shared" si="1"/>
        <v>0</v>
      </c>
      <c r="T46" s="16">
        <f t="shared" si="2"/>
        <v>0</v>
      </c>
      <c r="U46" s="16">
        <f t="shared" si="3"/>
        <v>0</v>
      </c>
      <c r="W46" s="16" t="str">
        <f t="shared" si="4"/>
        <v/>
      </c>
      <c r="X46" s="16" t="str">
        <f t="shared" si="5"/>
        <v/>
      </c>
      <c r="Y46" s="16" t="str">
        <f t="shared" si="6"/>
        <v/>
      </c>
      <c r="Z46" s="16" t="str">
        <f t="shared" si="7"/>
        <v/>
      </c>
    </row>
    <row r="47" spans="3:26" x14ac:dyDescent="0.2">
      <c r="C47" t="s">
        <v>88</v>
      </c>
      <c r="D47" s="15"/>
      <c r="E47" s="15"/>
      <c r="F47" s="15"/>
      <c r="G47" s="15"/>
      <c r="H47" s="15"/>
      <c r="I47" s="15"/>
      <c r="J47" s="15"/>
      <c r="K47" s="25"/>
      <c r="L47" s="25"/>
      <c r="M47" s="15"/>
      <c r="N47" s="15"/>
      <c r="O47" s="15"/>
      <c r="Q47" s="16">
        <f t="shared" si="8"/>
        <v>0</v>
      </c>
      <c r="R47" s="16">
        <f t="shared" si="0"/>
        <v>0</v>
      </c>
      <c r="S47" s="16">
        <f t="shared" si="1"/>
        <v>0</v>
      </c>
      <c r="T47" s="16">
        <f t="shared" si="2"/>
        <v>0</v>
      </c>
      <c r="U47" s="16">
        <f t="shared" si="3"/>
        <v>0</v>
      </c>
      <c r="W47" s="16" t="str">
        <f t="shared" si="4"/>
        <v/>
      </c>
      <c r="X47" s="16" t="str">
        <f t="shared" si="5"/>
        <v/>
      </c>
      <c r="Y47" s="16" t="str">
        <f t="shared" si="6"/>
        <v/>
      </c>
      <c r="Z47" s="16" t="str">
        <f t="shared" si="7"/>
        <v/>
      </c>
    </row>
    <row r="48" spans="3:26" x14ac:dyDescent="0.2">
      <c r="C48" t="s">
        <v>126</v>
      </c>
      <c r="D48" s="15"/>
      <c r="E48" s="15"/>
      <c r="F48" s="15"/>
      <c r="G48" s="15"/>
      <c r="H48" s="15"/>
      <c r="I48" s="15"/>
      <c r="J48" s="15"/>
      <c r="K48" s="25"/>
      <c r="L48" s="25"/>
      <c r="M48" s="15"/>
      <c r="N48" s="15"/>
      <c r="O48" s="15"/>
      <c r="Q48" s="16">
        <f t="shared" si="8"/>
        <v>0</v>
      </c>
      <c r="R48" s="16">
        <f t="shared" si="0"/>
        <v>0</v>
      </c>
      <c r="S48" s="16">
        <f t="shared" si="1"/>
        <v>0</v>
      </c>
      <c r="T48" s="16">
        <f t="shared" si="2"/>
        <v>0</v>
      </c>
      <c r="U48" s="16">
        <f t="shared" si="3"/>
        <v>0</v>
      </c>
      <c r="W48" s="16" t="str">
        <f t="shared" si="4"/>
        <v/>
      </c>
      <c r="X48" s="16" t="str">
        <f t="shared" si="5"/>
        <v/>
      </c>
      <c r="Y48" s="16" t="str">
        <f t="shared" si="6"/>
        <v/>
      </c>
      <c r="Z48" s="16" t="str">
        <f t="shared" si="7"/>
        <v/>
      </c>
    </row>
    <row r="49" spans="3:26" x14ac:dyDescent="0.2">
      <c r="C49" t="s">
        <v>127</v>
      </c>
      <c r="D49" s="15"/>
      <c r="E49" s="15"/>
      <c r="F49" s="15"/>
      <c r="G49" s="15"/>
      <c r="H49" s="15"/>
      <c r="I49" s="15"/>
      <c r="J49" s="15"/>
      <c r="K49" s="25"/>
      <c r="L49" s="25"/>
      <c r="M49" s="15"/>
      <c r="N49" s="15"/>
      <c r="O49" s="15"/>
      <c r="Q49" s="16">
        <f t="shared" si="8"/>
        <v>0</v>
      </c>
      <c r="R49" s="16">
        <f t="shared" si="0"/>
        <v>0</v>
      </c>
      <c r="S49" s="16">
        <f t="shared" si="1"/>
        <v>0</v>
      </c>
      <c r="T49" s="16">
        <f t="shared" si="2"/>
        <v>0</v>
      </c>
      <c r="U49" s="16">
        <f t="shared" si="3"/>
        <v>0</v>
      </c>
      <c r="W49" s="16" t="str">
        <f t="shared" si="4"/>
        <v/>
      </c>
      <c r="X49" s="16" t="str">
        <f t="shared" si="5"/>
        <v/>
      </c>
      <c r="Y49" s="16" t="str">
        <f t="shared" si="6"/>
        <v/>
      </c>
      <c r="Z49" s="16" t="str">
        <f t="shared" si="7"/>
        <v/>
      </c>
    </row>
    <row r="50" spans="3:26" x14ac:dyDescent="0.2">
      <c r="C50" t="s">
        <v>128</v>
      </c>
      <c r="D50" s="15"/>
      <c r="E50" s="15"/>
      <c r="F50" s="15"/>
      <c r="G50" s="15"/>
      <c r="H50" s="15"/>
      <c r="I50" s="15"/>
      <c r="J50" s="15"/>
      <c r="K50" s="25"/>
      <c r="L50" s="25"/>
      <c r="M50" s="15"/>
      <c r="N50" s="15"/>
      <c r="O50" s="15"/>
      <c r="Q50" s="16">
        <f t="shared" si="8"/>
        <v>0</v>
      </c>
      <c r="R50" s="16">
        <f t="shared" si="0"/>
        <v>0</v>
      </c>
      <c r="S50" s="16">
        <f t="shared" si="1"/>
        <v>0</v>
      </c>
      <c r="T50" s="16">
        <f t="shared" si="2"/>
        <v>0</v>
      </c>
      <c r="U50" s="16">
        <f t="shared" si="3"/>
        <v>0</v>
      </c>
      <c r="W50" s="16" t="str">
        <f t="shared" si="4"/>
        <v/>
      </c>
      <c r="X50" s="16" t="str">
        <f t="shared" si="5"/>
        <v/>
      </c>
      <c r="Y50" s="16" t="str">
        <f t="shared" si="6"/>
        <v/>
      </c>
      <c r="Z50" s="16" t="str">
        <f t="shared" si="7"/>
        <v/>
      </c>
    </row>
    <row r="51" spans="3:26" x14ac:dyDescent="0.2">
      <c r="C51" t="s">
        <v>129</v>
      </c>
      <c r="D51" s="15"/>
      <c r="E51" s="15"/>
      <c r="F51" s="15"/>
      <c r="G51" s="15"/>
      <c r="H51" s="15"/>
      <c r="I51" s="15"/>
      <c r="J51" s="15"/>
      <c r="K51" s="25"/>
      <c r="L51" s="25"/>
      <c r="M51" s="15"/>
      <c r="N51" s="15"/>
      <c r="O51" s="15"/>
      <c r="Q51" s="16">
        <f t="shared" si="8"/>
        <v>0</v>
      </c>
      <c r="R51" s="16">
        <f t="shared" si="0"/>
        <v>0</v>
      </c>
      <c r="S51" s="16">
        <f t="shared" si="1"/>
        <v>0</v>
      </c>
      <c r="T51" s="16">
        <f t="shared" si="2"/>
        <v>0</v>
      </c>
      <c r="U51" s="16">
        <f t="shared" si="3"/>
        <v>0</v>
      </c>
      <c r="W51" s="16" t="str">
        <f t="shared" si="4"/>
        <v/>
      </c>
      <c r="X51" s="16" t="str">
        <f t="shared" si="5"/>
        <v/>
      </c>
      <c r="Y51" s="16" t="str">
        <f t="shared" si="6"/>
        <v/>
      </c>
      <c r="Z51" s="16" t="str">
        <f t="shared" si="7"/>
        <v/>
      </c>
    </row>
    <row r="52" spans="3:26" x14ac:dyDescent="0.2">
      <c r="C52" t="s">
        <v>130</v>
      </c>
      <c r="D52" s="15"/>
      <c r="E52" s="15"/>
      <c r="F52" s="15"/>
      <c r="G52" s="15"/>
      <c r="H52" s="15"/>
      <c r="I52" s="15"/>
      <c r="J52" s="15"/>
      <c r="K52" s="25"/>
      <c r="L52" s="25"/>
      <c r="M52" s="15"/>
      <c r="N52" s="15"/>
      <c r="O52" s="15"/>
      <c r="Q52" s="16">
        <f t="shared" si="8"/>
        <v>0</v>
      </c>
      <c r="R52" s="16">
        <f t="shared" si="0"/>
        <v>0</v>
      </c>
      <c r="S52" s="16">
        <f t="shared" si="1"/>
        <v>0</v>
      </c>
      <c r="T52" s="16">
        <f t="shared" si="2"/>
        <v>0</v>
      </c>
      <c r="U52" s="16">
        <f t="shared" si="3"/>
        <v>0</v>
      </c>
      <c r="W52" s="16" t="str">
        <f t="shared" si="4"/>
        <v/>
      </c>
      <c r="X52" s="16" t="str">
        <f t="shared" si="5"/>
        <v/>
      </c>
      <c r="Y52" s="16" t="str">
        <f t="shared" si="6"/>
        <v/>
      </c>
      <c r="Z52" s="16" t="str">
        <f t="shared" si="7"/>
        <v/>
      </c>
    </row>
    <row r="53" spans="3:26" x14ac:dyDescent="0.2">
      <c r="C53" t="s">
        <v>131</v>
      </c>
      <c r="D53" s="15"/>
      <c r="E53" s="15"/>
      <c r="F53" s="15"/>
      <c r="G53" s="15"/>
      <c r="H53" s="15"/>
      <c r="I53" s="15"/>
      <c r="J53" s="15"/>
      <c r="K53" s="25"/>
      <c r="L53" s="25"/>
      <c r="M53" s="15"/>
      <c r="N53" s="15"/>
      <c r="O53" s="15"/>
      <c r="Q53" s="16">
        <f t="shared" si="8"/>
        <v>0</v>
      </c>
      <c r="R53" s="16">
        <f t="shared" si="0"/>
        <v>0</v>
      </c>
      <c r="S53" s="16">
        <f t="shared" si="1"/>
        <v>0</v>
      </c>
      <c r="T53" s="16">
        <f t="shared" si="2"/>
        <v>0</v>
      </c>
      <c r="U53" s="16">
        <f t="shared" si="3"/>
        <v>0</v>
      </c>
      <c r="W53" s="16" t="str">
        <f t="shared" si="4"/>
        <v/>
      </c>
      <c r="X53" s="16" t="str">
        <f t="shared" si="5"/>
        <v/>
      </c>
      <c r="Y53" s="16" t="str">
        <f t="shared" si="6"/>
        <v/>
      </c>
      <c r="Z53" s="16" t="str">
        <f t="shared" si="7"/>
        <v/>
      </c>
    </row>
    <row r="54" spans="3:26" x14ac:dyDescent="0.2">
      <c r="C54" t="s">
        <v>132</v>
      </c>
      <c r="D54" s="15"/>
      <c r="E54" s="15"/>
      <c r="F54" s="15"/>
      <c r="G54" s="15"/>
      <c r="H54" s="15"/>
      <c r="I54" s="15"/>
      <c r="J54" s="15"/>
      <c r="K54" s="25"/>
      <c r="L54" s="25"/>
      <c r="M54" s="15"/>
      <c r="N54" s="15"/>
      <c r="O54" s="15"/>
      <c r="Q54" s="16">
        <f t="shared" si="8"/>
        <v>0</v>
      </c>
      <c r="R54" s="16">
        <f t="shared" si="0"/>
        <v>0</v>
      </c>
      <c r="S54" s="16">
        <f t="shared" si="1"/>
        <v>0</v>
      </c>
      <c r="T54" s="16">
        <f t="shared" si="2"/>
        <v>0</v>
      </c>
      <c r="U54" s="16">
        <f t="shared" si="3"/>
        <v>0</v>
      </c>
      <c r="W54" s="16" t="str">
        <f t="shared" si="4"/>
        <v/>
      </c>
      <c r="X54" s="16" t="str">
        <f t="shared" si="5"/>
        <v/>
      </c>
      <c r="Y54" s="16" t="str">
        <f t="shared" si="6"/>
        <v/>
      </c>
      <c r="Z54" s="16" t="str">
        <f t="shared" si="7"/>
        <v/>
      </c>
    </row>
    <row r="55" spans="3:26" x14ac:dyDescent="0.2">
      <c r="C55" t="s">
        <v>133</v>
      </c>
      <c r="D55" s="15"/>
      <c r="E55" s="15"/>
      <c r="F55" s="15"/>
      <c r="G55" s="15"/>
      <c r="H55" s="15"/>
      <c r="I55" s="15"/>
      <c r="J55" s="15"/>
      <c r="K55" s="25"/>
      <c r="L55" s="25"/>
      <c r="M55" s="15"/>
      <c r="N55" s="15"/>
      <c r="O55" s="15"/>
      <c r="Q55" s="16">
        <f t="shared" si="8"/>
        <v>0</v>
      </c>
      <c r="R55" s="16">
        <f t="shared" si="0"/>
        <v>0</v>
      </c>
      <c r="S55" s="16">
        <f t="shared" si="1"/>
        <v>0</v>
      </c>
      <c r="T55" s="16">
        <f t="shared" si="2"/>
        <v>0</v>
      </c>
      <c r="U55" s="16">
        <f t="shared" si="3"/>
        <v>0</v>
      </c>
      <c r="W55" s="16" t="str">
        <f t="shared" si="4"/>
        <v/>
      </c>
      <c r="X55" s="16" t="str">
        <f t="shared" si="5"/>
        <v/>
      </c>
      <c r="Y55" s="16" t="str">
        <f t="shared" si="6"/>
        <v/>
      </c>
      <c r="Z55" s="16" t="str">
        <f t="shared" si="7"/>
        <v/>
      </c>
    </row>
    <row r="56" spans="3:26" x14ac:dyDescent="0.2">
      <c r="C56" t="s">
        <v>134</v>
      </c>
      <c r="D56" s="15"/>
      <c r="E56" s="15"/>
      <c r="F56" s="15"/>
      <c r="G56" s="15"/>
      <c r="H56" s="15"/>
      <c r="I56" s="15"/>
      <c r="J56" s="15"/>
      <c r="K56" s="25"/>
      <c r="L56" s="25"/>
      <c r="M56" s="15"/>
      <c r="N56" s="15"/>
      <c r="O56" s="15"/>
      <c r="Q56" s="16">
        <f t="shared" si="8"/>
        <v>0</v>
      </c>
      <c r="R56" s="16">
        <f t="shared" si="0"/>
        <v>0</v>
      </c>
      <c r="S56" s="16">
        <f t="shared" si="1"/>
        <v>0</v>
      </c>
      <c r="T56" s="16">
        <f t="shared" si="2"/>
        <v>0</v>
      </c>
      <c r="U56" s="16">
        <f t="shared" si="3"/>
        <v>0</v>
      </c>
      <c r="W56" s="16" t="str">
        <f t="shared" si="4"/>
        <v/>
      </c>
      <c r="X56" s="16" t="str">
        <f t="shared" si="5"/>
        <v/>
      </c>
      <c r="Y56" s="16" t="str">
        <f t="shared" si="6"/>
        <v/>
      </c>
      <c r="Z56" s="16" t="str">
        <f t="shared" si="7"/>
        <v/>
      </c>
    </row>
    <row r="57" spans="3:26" x14ac:dyDescent="0.2">
      <c r="C57" t="s">
        <v>135</v>
      </c>
      <c r="D57" s="15"/>
      <c r="E57" s="15"/>
      <c r="F57" s="15"/>
      <c r="G57" s="15"/>
      <c r="H57" s="15"/>
      <c r="I57" s="15"/>
      <c r="J57" s="15"/>
      <c r="K57" s="25"/>
      <c r="L57" s="25"/>
      <c r="M57" s="15"/>
      <c r="N57" s="15"/>
      <c r="O57" s="15"/>
      <c r="Q57" s="16">
        <f t="shared" si="8"/>
        <v>0</v>
      </c>
      <c r="R57" s="16">
        <f t="shared" si="0"/>
        <v>0</v>
      </c>
      <c r="S57" s="16">
        <f t="shared" si="1"/>
        <v>0</v>
      </c>
      <c r="T57" s="16">
        <f t="shared" si="2"/>
        <v>0</v>
      </c>
      <c r="U57" s="16">
        <f t="shared" si="3"/>
        <v>0</v>
      </c>
      <c r="W57" s="16" t="str">
        <f t="shared" si="4"/>
        <v/>
      </c>
      <c r="X57" s="16" t="str">
        <f t="shared" si="5"/>
        <v/>
      </c>
      <c r="Y57" s="16" t="str">
        <f t="shared" si="6"/>
        <v/>
      </c>
      <c r="Z57" s="16" t="str">
        <f t="shared" si="7"/>
        <v/>
      </c>
    </row>
    <row r="58" spans="3:26" x14ac:dyDescent="0.2">
      <c r="C58" t="s">
        <v>136</v>
      </c>
      <c r="D58" s="15"/>
      <c r="E58" s="15"/>
      <c r="F58" s="15"/>
      <c r="G58" s="15"/>
      <c r="H58" s="15"/>
      <c r="I58" s="15"/>
      <c r="J58" s="15"/>
      <c r="K58" s="25"/>
      <c r="L58" s="25"/>
      <c r="M58" s="15"/>
      <c r="N58" s="15"/>
      <c r="O58" s="15"/>
      <c r="Q58" s="16">
        <f t="shared" si="8"/>
        <v>0</v>
      </c>
      <c r="R58" s="16">
        <f t="shared" si="0"/>
        <v>0</v>
      </c>
      <c r="S58" s="16">
        <f t="shared" si="1"/>
        <v>0</v>
      </c>
      <c r="T58" s="16">
        <f t="shared" si="2"/>
        <v>0</v>
      </c>
      <c r="U58" s="16">
        <f t="shared" si="3"/>
        <v>0</v>
      </c>
      <c r="W58" s="16" t="str">
        <f t="shared" si="4"/>
        <v/>
      </c>
      <c r="X58" s="16" t="str">
        <f t="shared" si="5"/>
        <v/>
      </c>
      <c r="Y58" s="16" t="str">
        <f t="shared" si="6"/>
        <v/>
      </c>
      <c r="Z58" s="16" t="str">
        <f t="shared" si="7"/>
        <v/>
      </c>
    </row>
    <row r="59" spans="3:26" x14ac:dyDescent="0.2">
      <c r="C59" t="s">
        <v>137</v>
      </c>
      <c r="D59" s="15"/>
      <c r="E59" s="15"/>
      <c r="F59" s="15"/>
      <c r="G59" s="15"/>
      <c r="H59" s="15"/>
      <c r="I59" s="15"/>
      <c r="J59" s="15"/>
      <c r="K59" s="25"/>
      <c r="L59" s="25"/>
      <c r="M59" s="15"/>
      <c r="N59" s="15"/>
      <c r="O59" s="15"/>
      <c r="Q59" s="16">
        <f t="shared" si="8"/>
        <v>0</v>
      </c>
      <c r="R59" s="16">
        <f t="shared" si="0"/>
        <v>0</v>
      </c>
      <c r="S59" s="16">
        <f t="shared" si="1"/>
        <v>0</v>
      </c>
      <c r="T59" s="16">
        <f t="shared" si="2"/>
        <v>0</v>
      </c>
      <c r="U59" s="16">
        <f t="shared" si="3"/>
        <v>0</v>
      </c>
      <c r="W59" s="16" t="str">
        <f t="shared" si="4"/>
        <v/>
      </c>
      <c r="X59" s="16" t="str">
        <f t="shared" si="5"/>
        <v/>
      </c>
      <c r="Y59" s="16" t="str">
        <f t="shared" si="6"/>
        <v/>
      </c>
      <c r="Z59" s="16" t="str">
        <f t="shared" si="7"/>
        <v/>
      </c>
    </row>
    <row r="60" spans="3:26" x14ac:dyDescent="0.2">
      <c r="C60" t="s">
        <v>138</v>
      </c>
      <c r="D60" s="15"/>
      <c r="E60" s="15"/>
      <c r="F60" s="15"/>
      <c r="G60" s="15"/>
      <c r="H60" s="15"/>
      <c r="I60" s="15"/>
      <c r="J60" s="15"/>
      <c r="K60" s="25"/>
      <c r="L60" s="25"/>
      <c r="M60" s="15"/>
      <c r="N60" s="15"/>
      <c r="O60" s="15"/>
      <c r="Q60" s="16">
        <f t="shared" si="8"/>
        <v>0</v>
      </c>
      <c r="R60" s="16">
        <f t="shared" si="0"/>
        <v>0</v>
      </c>
      <c r="S60" s="16">
        <f t="shared" si="1"/>
        <v>0</v>
      </c>
      <c r="T60" s="16">
        <f t="shared" si="2"/>
        <v>0</v>
      </c>
      <c r="U60" s="16">
        <f t="shared" si="3"/>
        <v>0</v>
      </c>
      <c r="W60" s="16" t="str">
        <f t="shared" si="4"/>
        <v/>
      </c>
      <c r="X60" s="16" t="str">
        <f t="shared" si="5"/>
        <v/>
      </c>
      <c r="Y60" s="16" t="str">
        <f t="shared" si="6"/>
        <v/>
      </c>
      <c r="Z60" s="16" t="str">
        <f t="shared" si="7"/>
        <v/>
      </c>
    </row>
    <row r="61" spans="3:26" x14ac:dyDescent="0.2">
      <c r="C61" t="s">
        <v>139</v>
      </c>
      <c r="D61" s="15"/>
      <c r="E61" s="15"/>
      <c r="F61" s="15"/>
      <c r="G61" s="15"/>
      <c r="H61" s="15"/>
      <c r="I61" s="15"/>
      <c r="J61" s="15"/>
      <c r="K61" s="25"/>
      <c r="L61" s="25"/>
      <c r="M61" s="15"/>
      <c r="N61" s="15"/>
      <c r="O61" s="15"/>
      <c r="Q61" s="16">
        <f t="shared" si="8"/>
        <v>0</v>
      </c>
      <c r="R61" s="16">
        <f t="shared" si="0"/>
        <v>0</v>
      </c>
      <c r="S61" s="16">
        <f t="shared" si="1"/>
        <v>0</v>
      </c>
      <c r="T61" s="16">
        <f t="shared" si="2"/>
        <v>0</v>
      </c>
      <c r="U61" s="16">
        <f t="shared" si="3"/>
        <v>0</v>
      </c>
      <c r="W61" s="16" t="str">
        <f t="shared" si="4"/>
        <v/>
      </c>
      <c r="X61" s="16" t="str">
        <f t="shared" si="5"/>
        <v/>
      </c>
      <c r="Y61" s="16" t="str">
        <f t="shared" si="6"/>
        <v/>
      </c>
      <c r="Z61" s="16" t="str">
        <f t="shared" si="7"/>
        <v/>
      </c>
    </row>
    <row r="62" spans="3:26" x14ac:dyDescent="0.2">
      <c r="C62" t="s">
        <v>140</v>
      </c>
      <c r="D62" s="15"/>
      <c r="E62" s="15"/>
      <c r="F62" s="15"/>
      <c r="G62" s="15"/>
      <c r="H62" s="15"/>
      <c r="I62" s="15"/>
      <c r="J62" s="15"/>
      <c r="K62" s="25"/>
      <c r="L62" s="25"/>
      <c r="M62" s="15"/>
      <c r="N62" s="15"/>
      <c r="O62" s="15"/>
      <c r="Q62" s="16">
        <f t="shared" si="8"/>
        <v>0</v>
      </c>
      <c r="R62" s="16">
        <f t="shared" si="0"/>
        <v>0</v>
      </c>
      <c r="S62" s="16">
        <f t="shared" si="1"/>
        <v>0</v>
      </c>
      <c r="T62" s="16">
        <f t="shared" si="2"/>
        <v>0</v>
      </c>
      <c r="U62" s="16">
        <f t="shared" si="3"/>
        <v>0</v>
      </c>
      <c r="W62" s="16" t="str">
        <f t="shared" si="4"/>
        <v/>
      </c>
      <c r="X62" s="16" t="str">
        <f t="shared" si="5"/>
        <v/>
      </c>
      <c r="Y62" s="16" t="str">
        <f t="shared" si="6"/>
        <v/>
      </c>
      <c r="Z62" s="16" t="str">
        <f t="shared" si="7"/>
        <v/>
      </c>
    </row>
    <row r="63" spans="3:26" x14ac:dyDescent="0.2">
      <c r="C63" t="s">
        <v>141</v>
      </c>
      <c r="D63" s="15"/>
      <c r="E63" s="15"/>
      <c r="F63" s="15"/>
      <c r="G63" s="15"/>
      <c r="H63" s="15"/>
      <c r="I63" s="15"/>
      <c r="J63" s="15"/>
      <c r="K63" s="25"/>
      <c r="L63" s="25"/>
      <c r="M63" s="15"/>
      <c r="N63" s="15"/>
      <c r="O63" s="15"/>
      <c r="Q63" s="16">
        <f t="shared" si="8"/>
        <v>0</v>
      </c>
      <c r="R63" s="16">
        <f t="shared" si="0"/>
        <v>0</v>
      </c>
      <c r="S63" s="16">
        <f t="shared" si="1"/>
        <v>0</v>
      </c>
      <c r="T63" s="16">
        <f t="shared" si="2"/>
        <v>0</v>
      </c>
      <c r="U63" s="16">
        <f t="shared" si="3"/>
        <v>0</v>
      </c>
      <c r="W63" s="16" t="str">
        <f t="shared" si="4"/>
        <v/>
      </c>
      <c r="X63" s="16" t="str">
        <f t="shared" si="5"/>
        <v/>
      </c>
      <c r="Y63" s="16" t="str">
        <f t="shared" si="6"/>
        <v/>
      </c>
      <c r="Z63" s="16" t="str">
        <f t="shared" si="7"/>
        <v/>
      </c>
    </row>
    <row r="64" spans="3:26" x14ac:dyDescent="0.2">
      <c r="C64" t="s">
        <v>142</v>
      </c>
      <c r="D64" s="15"/>
      <c r="E64" s="15"/>
      <c r="F64" s="15"/>
      <c r="G64" s="15"/>
      <c r="H64" s="15"/>
      <c r="I64" s="15"/>
      <c r="J64" s="15"/>
      <c r="K64" s="25"/>
      <c r="L64" s="25"/>
      <c r="M64" s="15"/>
      <c r="N64" s="15"/>
      <c r="O64" s="15"/>
      <c r="Q64" s="16">
        <f t="shared" si="8"/>
        <v>0</v>
      </c>
      <c r="R64" s="16">
        <f t="shared" si="0"/>
        <v>0</v>
      </c>
      <c r="S64" s="16">
        <f t="shared" si="1"/>
        <v>0</v>
      </c>
      <c r="T64" s="16">
        <f t="shared" si="2"/>
        <v>0</v>
      </c>
      <c r="U64" s="16">
        <f t="shared" si="3"/>
        <v>0</v>
      </c>
      <c r="W64" s="16" t="str">
        <f t="shared" si="4"/>
        <v/>
      </c>
      <c r="X64" s="16" t="str">
        <f t="shared" si="5"/>
        <v/>
      </c>
      <c r="Y64" s="16" t="str">
        <f t="shared" si="6"/>
        <v/>
      </c>
      <c r="Z64" s="16" t="str">
        <f t="shared" si="7"/>
        <v/>
      </c>
    </row>
    <row r="65" spans="3:26" x14ac:dyDescent="0.2">
      <c r="C65" t="s">
        <v>143</v>
      </c>
      <c r="D65" s="15"/>
      <c r="E65" s="15"/>
      <c r="F65" s="15"/>
      <c r="G65" s="15"/>
      <c r="H65" s="15"/>
      <c r="I65" s="15"/>
      <c r="J65" s="15"/>
      <c r="K65" s="25"/>
      <c r="L65" s="25"/>
      <c r="M65" s="15"/>
      <c r="N65" s="15"/>
      <c r="O65" s="15"/>
      <c r="Q65" s="16">
        <f t="shared" si="8"/>
        <v>0</v>
      </c>
      <c r="R65" s="16">
        <f t="shared" si="0"/>
        <v>0</v>
      </c>
      <c r="S65" s="16">
        <f t="shared" si="1"/>
        <v>0</v>
      </c>
      <c r="T65" s="16">
        <f t="shared" si="2"/>
        <v>0</v>
      </c>
      <c r="U65" s="16">
        <f t="shared" si="3"/>
        <v>0</v>
      </c>
      <c r="W65" s="16" t="str">
        <f t="shared" si="4"/>
        <v/>
      </c>
      <c r="X65" s="16" t="str">
        <f t="shared" si="5"/>
        <v/>
      </c>
      <c r="Y65" s="16" t="str">
        <f t="shared" si="6"/>
        <v/>
      </c>
      <c r="Z65" s="16" t="str">
        <f t="shared" si="7"/>
        <v/>
      </c>
    </row>
    <row r="66" spans="3:26" x14ac:dyDescent="0.2">
      <c r="C66" t="s">
        <v>144</v>
      </c>
      <c r="D66" s="15"/>
      <c r="E66" s="15"/>
      <c r="F66" s="15"/>
      <c r="G66" s="15"/>
      <c r="H66" s="15"/>
      <c r="I66" s="15"/>
      <c r="J66" s="15"/>
      <c r="K66" s="25"/>
      <c r="L66" s="25"/>
      <c r="M66" s="15"/>
      <c r="N66" s="15"/>
      <c r="O66" s="15"/>
      <c r="Q66" s="16">
        <f t="shared" si="8"/>
        <v>0</v>
      </c>
      <c r="R66" s="16">
        <f t="shared" si="0"/>
        <v>0</v>
      </c>
      <c r="S66" s="16">
        <f t="shared" si="1"/>
        <v>0</v>
      </c>
      <c r="T66" s="16">
        <f t="shared" si="2"/>
        <v>0</v>
      </c>
      <c r="U66" s="16">
        <f t="shared" si="3"/>
        <v>0</v>
      </c>
      <c r="W66" s="16" t="str">
        <f t="shared" si="4"/>
        <v/>
      </c>
      <c r="X66" s="16" t="str">
        <f t="shared" si="5"/>
        <v/>
      </c>
      <c r="Y66" s="16" t="str">
        <f t="shared" si="6"/>
        <v/>
      </c>
      <c r="Z66" s="16" t="str">
        <f t="shared" si="7"/>
        <v/>
      </c>
    </row>
    <row r="67" spans="3:26" x14ac:dyDescent="0.2">
      <c r="C67" t="s">
        <v>145</v>
      </c>
      <c r="D67" s="15"/>
      <c r="E67" s="15"/>
      <c r="F67" s="15"/>
      <c r="G67" s="15"/>
      <c r="H67" s="15"/>
      <c r="I67" s="15"/>
      <c r="J67" s="15"/>
      <c r="K67" s="25"/>
      <c r="L67" s="25"/>
      <c r="M67" s="15"/>
      <c r="N67" s="15"/>
      <c r="O67" s="15"/>
      <c r="Q67" s="16">
        <f t="shared" si="8"/>
        <v>0</v>
      </c>
      <c r="R67" s="16">
        <f t="shared" si="0"/>
        <v>0</v>
      </c>
      <c r="S67" s="16">
        <f t="shared" si="1"/>
        <v>0</v>
      </c>
      <c r="T67" s="16">
        <f t="shared" si="2"/>
        <v>0</v>
      </c>
      <c r="U67" s="16">
        <f t="shared" si="3"/>
        <v>0</v>
      </c>
      <c r="W67" s="16" t="str">
        <f t="shared" si="4"/>
        <v/>
      </c>
      <c r="X67" s="16" t="str">
        <f t="shared" si="5"/>
        <v/>
      </c>
      <c r="Y67" s="16" t="str">
        <f t="shared" si="6"/>
        <v/>
      </c>
      <c r="Z67" s="16" t="str">
        <f t="shared" si="7"/>
        <v/>
      </c>
    </row>
    <row r="68" spans="3:26" x14ac:dyDescent="0.2">
      <c r="C68" t="s">
        <v>146</v>
      </c>
      <c r="D68" s="15"/>
      <c r="E68" s="15"/>
      <c r="F68" s="15"/>
      <c r="G68" s="15"/>
      <c r="H68" s="15"/>
      <c r="I68" s="15"/>
      <c r="J68" s="15"/>
      <c r="K68" s="25"/>
      <c r="L68" s="25"/>
      <c r="M68" s="15"/>
      <c r="N68" s="15"/>
      <c r="O68" s="15"/>
      <c r="Q68" s="16">
        <f t="shared" si="8"/>
        <v>0</v>
      </c>
      <c r="R68" s="16">
        <f t="shared" si="0"/>
        <v>0</v>
      </c>
      <c r="S68" s="16">
        <f t="shared" si="1"/>
        <v>0</v>
      </c>
      <c r="T68" s="16">
        <f t="shared" si="2"/>
        <v>0</v>
      </c>
      <c r="U68" s="16">
        <f t="shared" si="3"/>
        <v>0</v>
      </c>
      <c r="W68" s="16" t="str">
        <f t="shared" si="4"/>
        <v/>
      </c>
      <c r="X68" s="16" t="str">
        <f t="shared" si="5"/>
        <v/>
      </c>
      <c r="Y68" s="16" t="str">
        <f t="shared" si="6"/>
        <v/>
      </c>
      <c r="Z68" s="16" t="str">
        <f t="shared" si="7"/>
        <v/>
      </c>
    </row>
    <row r="69" spans="3:26" x14ac:dyDescent="0.2">
      <c r="C69" t="s">
        <v>147</v>
      </c>
      <c r="D69" s="15"/>
      <c r="E69" s="15"/>
      <c r="F69" s="15"/>
      <c r="G69" s="15"/>
      <c r="H69" s="15"/>
      <c r="I69" s="15"/>
      <c r="J69" s="15"/>
      <c r="K69" s="25"/>
      <c r="L69" s="25"/>
      <c r="M69" s="15"/>
      <c r="N69" s="15"/>
      <c r="O69" s="15"/>
      <c r="Q69" s="16">
        <f t="shared" si="8"/>
        <v>0</v>
      </c>
      <c r="R69" s="16">
        <f t="shared" si="0"/>
        <v>0</v>
      </c>
      <c r="S69" s="16">
        <f t="shared" si="1"/>
        <v>0</v>
      </c>
      <c r="T69" s="16">
        <f t="shared" si="2"/>
        <v>0</v>
      </c>
      <c r="U69" s="16">
        <f t="shared" si="3"/>
        <v>0</v>
      </c>
      <c r="W69" s="16" t="str">
        <f t="shared" si="4"/>
        <v/>
      </c>
      <c r="X69" s="16" t="str">
        <f t="shared" si="5"/>
        <v/>
      </c>
      <c r="Y69" s="16" t="str">
        <f t="shared" si="6"/>
        <v/>
      </c>
      <c r="Z69" s="16" t="str">
        <f t="shared" si="7"/>
        <v/>
      </c>
    </row>
    <row r="70" spans="3:26" x14ac:dyDescent="0.2">
      <c r="C70" t="s">
        <v>148</v>
      </c>
      <c r="D70" s="15"/>
      <c r="E70" s="15"/>
      <c r="F70" s="15"/>
      <c r="G70" s="15"/>
      <c r="H70" s="15"/>
      <c r="I70" s="15"/>
      <c r="J70" s="15"/>
      <c r="K70" s="25"/>
      <c r="L70" s="25"/>
      <c r="M70" s="15"/>
      <c r="N70" s="15"/>
      <c r="O70" s="15"/>
      <c r="Q70" s="16">
        <f t="shared" si="8"/>
        <v>0</v>
      </c>
      <c r="R70" s="16">
        <f t="shared" si="0"/>
        <v>0</v>
      </c>
      <c r="S70" s="16">
        <f t="shared" si="1"/>
        <v>0</v>
      </c>
      <c r="T70" s="16">
        <f t="shared" si="2"/>
        <v>0</v>
      </c>
      <c r="U70" s="16">
        <f t="shared" si="3"/>
        <v>0</v>
      </c>
      <c r="W70" s="16" t="str">
        <f t="shared" si="4"/>
        <v/>
      </c>
      <c r="X70" s="16" t="str">
        <f t="shared" si="5"/>
        <v/>
      </c>
      <c r="Y70" s="16" t="str">
        <f t="shared" si="6"/>
        <v/>
      </c>
      <c r="Z70" s="16" t="str">
        <f t="shared" si="7"/>
        <v/>
      </c>
    </row>
    <row r="71" spans="3:26" x14ac:dyDescent="0.2">
      <c r="C71" t="s">
        <v>149</v>
      </c>
      <c r="D71" s="15"/>
      <c r="E71" s="15"/>
      <c r="F71" s="15"/>
      <c r="G71" s="15"/>
      <c r="H71" s="15"/>
      <c r="I71" s="15"/>
      <c r="J71" s="15"/>
      <c r="K71" s="25"/>
      <c r="L71" s="25"/>
      <c r="M71" s="15"/>
      <c r="N71" s="15"/>
      <c r="O71" s="15"/>
      <c r="Q71" s="16">
        <f t="shared" si="8"/>
        <v>0</v>
      </c>
      <c r="R71" s="16">
        <f t="shared" si="0"/>
        <v>0</v>
      </c>
      <c r="S71" s="16">
        <f t="shared" si="1"/>
        <v>0</v>
      </c>
      <c r="T71" s="16">
        <f t="shared" si="2"/>
        <v>0</v>
      </c>
      <c r="U71" s="16">
        <f t="shared" si="3"/>
        <v>0</v>
      </c>
      <c r="W71" s="16" t="str">
        <f t="shared" si="4"/>
        <v/>
      </c>
      <c r="X71" s="16" t="str">
        <f t="shared" si="5"/>
        <v/>
      </c>
      <c r="Y71" s="16" t="str">
        <f t="shared" si="6"/>
        <v/>
      </c>
      <c r="Z71" s="16" t="str">
        <f t="shared" si="7"/>
        <v/>
      </c>
    </row>
    <row r="72" spans="3:26" x14ac:dyDescent="0.2">
      <c r="C72" t="s">
        <v>150</v>
      </c>
      <c r="D72" s="15"/>
      <c r="E72" s="15"/>
      <c r="F72" s="15"/>
      <c r="G72" s="15"/>
      <c r="H72" s="15"/>
      <c r="I72" s="15"/>
      <c r="J72" s="15"/>
      <c r="K72" s="25"/>
      <c r="L72" s="25"/>
      <c r="M72" s="15"/>
      <c r="N72" s="15"/>
      <c r="O72" s="15"/>
      <c r="Q72" s="16">
        <f t="shared" si="8"/>
        <v>0</v>
      </c>
      <c r="R72" s="16">
        <f t="shared" si="0"/>
        <v>0</v>
      </c>
      <c r="S72" s="16">
        <f t="shared" si="1"/>
        <v>0</v>
      </c>
      <c r="T72" s="16">
        <f t="shared" si="2"/>
        <v>0</v>
      </c>
      <c r="U72" s="16">
        <f t="shared" si="3"/>
        <v>0</v>
      </c>
      <c r="W72" s="16" t="str">
        <f t="shared" si="4"/>
        <v/>
      </c>
      <c r="X72" s="16" t="str">
        <f t="shared" si="5"/>
        <v/>
      </c>
      <c r="Y72" s="16" t="str">
        <f t="shared" si="6"/>
        <v/>
      </c>
      <c r="Z72" s="16" t="str">
        <f t="shared" si="7"/>
        <v/>
      </c>
    </row>
    <row r="73" spans="3:26" x14ac:dyDescent="0.2">
      <c r="C73" t="s">
        <v>151</v>
      </c>
      <c r="D73" s="15"/>
      <c r="E73" s="15"/>
      <c r="F73" s="15"/>
      <c r="G73" s="15"/>
      <c r="H73" s="15"/>
      <c r="I73" s="15"/>
      <c r="J73" s="15"/>
      <c r="K73" s="25"/>
      <c r="L73" s="25"/>
      <c r="M73" s="15"/>
      <c r="N73" s="15"/>
      <c r="O73" s="15"/>
      <c r="Q73" s="16">
        <f t="shared" si="8"/>
        <v>0</v>
      </c>
      <c r="R73" s="16">
        <f t="shared" si="0"/>
        <v>0</v>
      </c>
      <c r="S73" s="16">
        <f t="shared" si="1"/>
        <v>0</v>
      </c>
      <c r="T73" s="16">
        <f t="shared" si="2"/>
        <v>0</v>
      </c>
      <c r="U73" s="16">
        <f t="shared" si="3"/>
        <v>0</v>
      </c>
      <c r="W73" s="16" t="str">
        <f t="shared" si="4"/>
        <v/>
      </c>
      <c r="X73" s="16" t="str">
        <f t="shared" si="5"/>
        <v/>
      </c>
      <c r="Y73" s="16" t="str">
        <f t="shared" si="6"/>
        <v/>
      </c>
      <c r="Z73" s="16" t="str">
        <f t="shared" si="7"/>
        <v/>
      </c>
    </row>
    <row r="74" spans="3:26" x14ac:dyDescent="0.2">
      <c r="C74" t="s">
        <v>152</v>
      </c>
      <c r="D74" s="15"/>
      <c r="E74" s="15"/>
      <c r="F74" s="15"/>
      <c r="G74" s="15"/>
      <c r="H74" s="15"/>
      <c r="I74" s="15"/>
      <c r="J74" s="15"/>
      <c r="K74" s="25"/>
      <c r="L74" s="25"/>
      <c r="M74" s="15"/>
      <c r="N74" s="15"/>
      <c r="O74" s="15"/>
      <c r="Q74" s="16">
        <f t="shared" si="8"/>
        <v>0</v>
      </c>
      <c r="R74" s="16">
        <f t="shared" si="0"/>
        <v>0</v>
      </c>
      <c r="S74" s="16">
        <f t="shared" si="1"/>
        <v>0</v>
      </c>
      <c r="T74" s="16">
        <f t="shared" si="2"/>
        <v>0</v>
      </c>
      <c r="U74" s="16">
        <f t="shared" si="3"/>
        <v>0</v>
      </c>
      <c r="W74" s="16" t="str">
        <f t="shared" si="4"/>
        <v/>
      </c>
      <c r="X74" s="16" t="str">
        <f t="shared" si="5"/>
        <v/>
      </c>
      <c r="Y74" s="16" t="str">
        <f t="shared" si="6"/>
        <v/>
      </c>
      <c r="Z74" s="16" t="str">
        <f t="shared" si="7"/>
        <v/>
      </c>
    </row>
    <row r="75" spans="3:26" x14ac:dyDescent="0.2">
      <c r="C75" t="s">
        <v>153</v>
      </c>
      <c r="D75" s="15"/>
      <c r="E75" s="15"/>
      <c r="F75" s="15"/>
      <c r="G75" s="15"/>
      <c r="H75" s="15"/>
      <c r="I75" s="15"/>
      <c r="J75" s="15"/>
      <c r="K75" s="25"/>
      <c r="L75" s="25"/>
      <c r="M75" s="15"/>
      <c r="N75" s="15"/>
      <c r="O75" s="15"/>
      <c r="Q75" s="16">
        <f t="shared" si="8"/>
        <v>0</v>
      </c>
      <c r="R75" s="16">
        <f t="shared" si="0"/>
        <v>0</v>
      </c>
      <c r="S75" s="16">
        <f t="shared" si="1"/>
        <v>0</v>
      </c>
      <c r="T75" s="16">
        <f t="shared" si="2"/>
        <v>0</v>
      </c>
      <c r="U75" s="16">
        <f t="shared" si="3"/>
        <v>0</v>
      </c>
      <c r="W75" s="16" t="str">
        <f t="shared" si="4"/>
        <v/>
      </c>
      <c r="X75" s="16" t="str">
        <f t="shared" si="5"/>
        <v/>
      </c>
      <c r="Y75" s="16" t="str">
        <f t="shared" si="6"/>
        <v/>
      </c>
      <c r="Z75" s="16" t="str">
        <f t="shared" si="7"/>
        <v/>
      </c>
    </row>
    <row r="76" spans="3:26" x14ac:dyDescent="0.2">
      <c r="C76" t="s">
        <v>154</v>
      </c>
      <c r="D76" s="15"/>
      <c r="E76" s="15"/>
      <c r="F76" s="15"/>
      <c r="G76" s="15"/>
      <c r="H76" s="15"/>
      <c r="I76" s="15"/>
      <c r="J76" s="15"/>
      <c r="K76" s="25"/>
      <c r="L76" s="25"/>
      <c r="M76" s="15"/>
      <c r="N76" s="15"/>
      <c r="O76" s="15"/>
      <c r="Q76" s="16">
        <f t="shared" si="8"/>
        <v>0</v>
      </c>
      <c r="R76" s="16">
        <f t="shared" si="0"/>
        <v>0</v>
      </c>
      <c r="S76" s="16">
        <f t="shared" si="1"/>
        <v>0</v>
      </c>
      <c r="T76" s="16">
        <f t="shared" si="2"/>
        <v>0</v>
      </c>
      <c r="U76" s="16">
        <f t="shared" si="3"/>
        <v>0</v>
      </c>
      <c r="W76" s="16" t="str">
        <f t="shared" si="4"/>
        <v/>
      </c>
      <c r="X76" s="16" t="str">
        <f t="shared" si="5"/>
        <v/>
      </c>
      <c r="Y76" s="16" t="str">
        <f t="shared" si="6"/>
        <v/>
      </c>
      <c r="Z76" s="16" t="str">
        <f t="shared" si="7"/>
        <v/>
      </c>
    </row>
    <row r="77" spans="3:26" x14ac:dyDescent="0.2">
      <c r="C77" t="s">
        <v>155</v>
      </c>
      <c r="D77" s="15"/>
      <c r="E77" s="15"/>
      <c r="F77" s="15"/>
      <c r="G77" s="15"/>
      <c r="H77" s="15"/>
      <c r="I77" s="15"/>
      <c r="J77" s="15"/>
      <c r="K77" s="25"/>
      <c r="L77" s="25"/>
      <c r="M77" s="15"/>
      <c r="N77" s="15"/>
      <c r="O77" s="15"/>
      <c r="Q77" s="16">
        <f t="shared" si="8"/>
        <v>0</v>
      </c>
      <c r="R77" s="16">
        <f t="shared" si="0"/>
        <v>0</v>
      </c>
      <c r="S77" s="16">
        <f t="shared" si="1"/>
        <v>0</v>
      </c>
      <c r="T77" s="16">
        <f t="shared" si="2"/>
        <v>0</v>
      </c>
      <c r="U77" s="16">
        <f t="shared" si="3"/>
        <v>0</v>
      </c>
      <c r="W77" s="16" t="str">
        <f t="shared" si="4"/>
        <v/>
      </c>
      <c r="X77" s="16" t="str">
        <f t="shared" si="5"/>
        <v/>
      </c>
      <c r="Y77" s="16" t="str">
        <f t="shared" si="6"/>
        <v/>
      </c>
      <c r="Z77" s="16" t="str">
        <f t="shared" si="7"/>
        <v/>
      </c>
    </row>
    <row r="78" spans="3:26" x14ac:dyDescent="0.2">
      <c r="C78" t="s">
        <v>156</v>
      </c>
      <c r="D78" s="15"/>
      <c r="E78" s="15"/>
      <c r="F78" s="15"/>
      <c r="G78" s="15"/>
      <c r="H78" s="15"/>
      <c r="I78" s="15"/>
      <c r="J78" s="15"/>
      <c r="K78" s="25"/>
      <c r="L78" s="25"/>
      <c r="M78" s="15"/>
      <c r="N78" s="15"/>
      <c r="O78" s="15"/>
      <c r="Q78" s="16">
        <f t="shared" si="8"/>
        <v>0</v>
      </c>
      <c r="R78" s="16">
        <f t="shared" si="0"/>
        <v>0</v>
      </c>
      <c r="S78" s="16">
        <f t="shared" si="1"/>
        <v>0</v>
      </c>
      <c r="T78" s="16">
        <f t="shared" si="2"/>
        <v>0</v>
      </c>
      <c r="U78" s="16">
        <f t="shared" si="3"/>
        <v>0</v>
      </c>
      <c r="W78" s="16" t="str">
        <f t="shared" si="4"/>
        <v/>
      </c>
      <c r="X78" s="16" t="str">
        <f t="shared" si="5"/>
        <v/>
      </c>
      <c r="Y78" s="16" t="str">
        <f t="shared" si="6"/>
        <v/>
      </c>
      <c r="Z78" s="16" t="str">
        <f t="shared" si="7"/>
        <v/>
      </c>
    </row>
    <row r="79" spans="3:26" x14ac:dyDescent="0.2">
      <c r="C79" t="s">
        <v>157</v>
      </c>
      <c r="D79" s="15"/>
      <c r="E79" s="15"/>
      <c r="F79" s="15"/>
      <c r="G79" s="15"/>
      <c r="H79" s="15"/>
      <c r="I79" s="15"/>
      <c r="J79" s="15"/>
      <c r="K79" s="25"/>
      <c r="L79" s="25"/>
      <c r="M79" s="15"/>
      <c r="N79" s="15"/>
      <c r="O79" s="15"/>
      <c r="Q79" s="16">
        <f t="shared" si="8"/>
        <v>0</v>
      </c>
      <c r="R79" s="16">
        <f t="shared" si="0"/>
        <v>0</v>
      </c>
      <c r="S79" s="16">
        <f t="shared" si="1"/>
        <v>0</v>
      </c>
      <c r="T79" s="16">
        <f t="shared" si="2"/>
        <v>0</v>
      </c>
      <c r="U79" s="16">
        <f t="shared" si="3"/>
        <v>0</v>
      </c>
      <c r="W79" s="16" t="str">
        <f t="shared" si="4"/>
        <v/>
      </c>
      <c r="X79" s="16" t="str">
        <f t="shared" si="5"/>
        <v/>
      </c>
      <c r="Y79" s="16" t="str">
        <f t="shared" si="6"/>
        <v/>
      </c>
      <c r="Z79" s="16" t="str">
        <f t="shared" si="7"/>
        <v/>
      </c>
    </row>
    <row r="80" spans="3:26" x14ac:dyDescent="0.2">
      <c r="C80" t="s">
        <v>158</v>
      </c>
      <c r="D80" s="15"/>
      <c r="E80" s="15"/>
      <c r="F80" s="15"/>
      <c r="G80" s="15"/>
      <c r="H80" s="15"/>
      <c r="I80" s="15"/>
      <c r="J80" s="15"/>
      <c r="K80" s="25"/>
      <c r="L80" s="25"/>
      <c r="M80" s="15"/>
      <c r="N80" s="15"/>
      <c r="O80" s="15"/>
      <c r="Q80" s="16">
        <f t="shared" si="8"/>
        <v>0</v>
      </c>
      <c r="R80" s="16">
        <f t="shared" si="0"/>
        <v>0</v>
      </c>
      <c r="S80" s="16">
        <f t="shared" si="1"/>
        <v>0</v>
      </c>
      <c r="T80" s="16">
        <f t="shared" si="2"/>
        <v>0</v>
      </c>
      <c r="U80" s="16">
        <f t="shared" si="3"/>
        <v>0</v>
      </c>
      <c r="W80" s="16" t="str">
        <f t="shared" si="4"/>
        <v/>
      </c>
      <c r="X80" s="16" t="str">
        <f t="shared" si="5"/>
        <v/>
      </c>
      <c r="Y80" s="16" t="str">
        <f t="shared" si="6"/>
        <v/>
      </c>
      <c r="Z80" s="16" t="str">
        <f t="shared" si="7"/>
        <v/>
      </c>
    </row>
    <row r="81" spans="3:26" x14ac:dyDescent="0.2">
      <c r="C81" t="s">
        <v>159</v>
      </c>
      <c r="D81" s="15"/>
      <c r="E81" s="15"/>
      <c r="F81" s="15"/>
      <c r="G81" s="15"/>
      <c r="H81" s="15"/>
      <c r="I81" s="15"/>
      <c r="J81" s="15"/>
      <c r="K81" s="25"/>
      <c r="L81" s="25"/>
      <c r="M81" s="15"/>
      <c r="N81" s="15"/>
      <c r="O81" s="15"/>
      <c r="Q81" s="16">
        <f t="shared" si="8"/>
        <v>0</v>
      </c>
      <c r="R81" s="16">
        <f t="shared" si="0"/>
        <v>0</v>
      </c>
      <c r="S81" s="16">
        <f t="shared" si="1"/>
        <v>0</v>
      </c>
      <c r="T81" s="16">
        <f t="shared" si="2"/>
        <v>0</v>
      </c>
      <c r="U81" s="16">
        <f t="shared" si="3"/>
        <v>0</v>
      </c>
      <c r="W81" s="16" t="str">
        <f t="shared" si="4"/>
        <v/>
      </c>
      <c r="X81" s="16" t="str">
        <f t="shared" si="5"/>
        <v/>
      </c>
      <c r="Y81" s="16" t="str">
        <f t="shared" si="6"/>
        <v/>
      </c>
      <c r="Z81" s="16" t="str">
        <f t="shared" si="7"/>
        <v/>
      </c>
    </row>
    <row r="82" spans="3:26" x14ac:dyDescent="0.2">
      <c r="C82" t="s">
        <v>160</v>
      </c>
      <c r="D82" s="15"/>
      <c r="E82" s="15"/>
      <c r="F82" s="15"/>
      <c r="G82" s="15"/>
      <c r="H82" s="15"/>
      <c r="I82" s="15"/>
      <c r="J82" s="15"/>
      <c r="K82" s="25"/>
      <c r="L82" s="25"/>
      <c r="M82" s="15"/>
      <c r="N82" s="15"/>
      <c r="O82" s="15"/>
      <c r="Q82" s="16">
        <f t="shared" si="8"/>
        <v>0</v>
      </c>
      <c r="R82" s="16">
        <f t="shared" si="0"/>
        <v>0</v>
      </c>
      <c r="S82" s="16">
        <f t="shared" si="1"/>
        <v>0</v>
      </c>
      <c r="T82" s="16">
        <f t="shared" si="2"/>
        <v>0</v>
      </c>
      <c r="U82" s="16">
        <f t="shared" si="3"/>
        <v>0</v>
      </c>
      <c r="W82" s="16" t="str">
        <f t="shared" si="4"/>
        <v/>
      </c>
      <c r="X82" s="16" t="str">
        <f t="shared" si="5"/>
        <v/>
      </c>
      <c r="Y82" s="16" t="str">
        <f t="shared" si="6"/>
        <v/>
      </c>
      <c r="Z82" s="16" t="str">
        <f t="shared" si="7"/>
        <v/>
      </c>
    </row>
    <row r="83" spans="3:26" x14ac:dyDescent="0.2">
      <c r="C83" t="s">
        <v>161</v>
      </c>
      <c r="D83" s="15"/>
      <c r="E83" s="15"/>
      <c r="F83" s="15"/>
      <c r="G83" s="15"/>
      <c r="H83" s="15"/>
      <c r="I83" s="15"/>
      <c r="J83" s="15"/>
      <c r="K83" s="25"/>
      <c r="L83" s="25"/>
      <c r="M83" s="15"/>
      <c r="N83" s="15"/>
      <c r="O83" s="15"/>
      <c r="Q83" s="16">
        <f t="shared" si="8"/>
        <v>0</v>
      </c>
      <c r="R83" s="16">
        <f t="shared" si="0"/>
        <v>0</v>
      </c>
      <c r="S83" s="16">
        <f t="shared" si="1"/>
        <v>0</v>
      </c>
      <c r="T83" s="16">
        <f t="shared" si="2"/>
        <v>0</v>
      </c>
      <c r="U83" s="16">
        <f t="shared" si="3"/>
        <v>0</v>
      </c>
      <c r="W83" s="16" t="str">
        <f t="shared" si="4"/>
        <v/>
      </c>
      <c r="X83" s="16" t="str">
        <f t="shared" si="5"/>
        <v/>
      </c>
      <c r="Y83" s="16" t="str">
        <f t="shared" si="6"/>
        <v/>
      </c>
      <c r="Z83" s="16" t="str">
        <f t="shared" si="7"/>
        <v/>
      </c>
    </row>
    <row r="84" spans="3:26" x14ac:dyDescent="0.2">
      <c r="C84" t="s">
        <v>162</v>
      </c>
      <c r="D84" s="15"/>
      <c r="E84" s="15"/>
      <c r="F84" s="15"/>
      <c r="G84" s="15"/>
      <c r="H84" s="15"/>
      <c r="I84" s="15"/>
      <c r="J84" s="15"/>
      <c r="K84" s="25"/>
      <c r="L84" s="25"/>
      <c r="M84" s="15"/>
      <c r="N84" s="15"/>
      <c r="O84" s="15"/>
      <c r="Q84" s="16">
        <f t="shared" si="8"/>
        <v>0</v>
      </c>
      <c r="R84" s="16">
        <f t="shared" si="0"/>
        <v>0</v>
      </c>
      <c r="S84" s="16">
        <f t="shared" si="1"/>
        <v>0</v>
      </c>
      <c r="T84" s="16">
        <f t="shared" si="2"/>
        <v>0</v>
      </c>
      <c r="U84" s="16">
        <f t="shared" si="3"/>
        <v>0</v>
      </c>
      <c r="W84" s="16" t="str">
        <f t="shared" si="4"/>
        <v/>
      </c>
      <c r="X84" s="16" t="str">
        <f t="shared" si="5"/>
        <v/>
      </c>
      <c r="Y84" s="16" t="str">
        <f t="shared" si="6"/>
        <v/>
      </c>
      <c r="Z84" s="16" t="str">
        <f t="shared" si="7"/>
        <v/>
      </c>
    </row>
    <row r="85" spans="3:26" x14ac:dyDescent="0.2">
      <c r="C85" t="s">
        <v>163</v>
      </c>
      <c r="D85" s="15"/>
      <c r="E85" s="15"/>
      <c r="F85" s="15"/>
      <c r="G85" s="15"/>
      <c r="H85" s="15"/>
      <c r="I85" s="15"/>
      <c r="J85" s="15"/>
      <c r="K85" s="25"/>
      <c r="L85" s="25"/>
      <c r="M85" s="15"/>
      <c r="N85" s="15"/>
      <c r="O85" s="15"/>
      <c r="Q85" s="16">
        <f t="shared" si="8"/>
        <v>0</v>
      </c>
      <c r="R85" s="16">
        <f t="shared" si="0"/>
        <v>0</v>
      </c>
      <c r="S85" s="16">
        <f t="shared" si="1"/>
        <v>0</v>
      </c>
      <c r="T85" s="16">
        <f t="shared" si="2"/>
        <v>0</v>
      </c>
      <c r="U85" s="16">
        <f t="shared" si="3"/>
        <v>0</v>
      </c>
      <c r="W85" s="16" t="str">
        <f t="shared" si="4"/>
        <v/>
      </c>
      <c r="X85" s="16" t="str">
        <f t="shared" si="5"/>
        <v/>
      </c>
      <c r="Y85" s="16" t="str">
        <f t="shared" si="6"/>
        <v/>
      </c>
      <c r="Z85" s="16" t="str">
        <f t="shared" si="7"/>
        <v/>
      </c>
    </row>
    <row r="86" spans="3:26" x14ac:dyDescent="0.2">
      <c r="C86" t="s">
        <v>164</v>
      </c>
      <c r="D86" s="15"/>
      <c r="E86" s="15"/>
      <c r="F86" s="15"/>
      <c r="G86" s="15"/>
      <c r="H86" s="15"/>
      <c r="I86" s="15"/>
      <c r="J86" s="15"/>
      <c r="K86" s="25"/>
      <c r="L86" s="25"/>
      <c r="M86" s="15"/>
      <c r="N86" s="15"/>
      <c r="O86" s="15"/>
      <c r="Q86" s="16">
        <f t="shared" si="8"/>
        <v>0</v>
      </c>
      <c r="R86" s="16">
        <f t="shared" si="0"/>
        <v>0</v>
      </c>
      <c r="S86" s="16">
        <f t="shared" si="1"/>
        <v>0</v>
      </c>
      <c r="T86" s="16">
        <f t="shared" si="2"/>
        <v>0</v>
      </c>
      <c r="U86" s="16">
        <f t="shared" si="3"/>
        <v>0</v>
      </c>
      <c r="W86" s="16" t="str">
        <f t="shared" si="4"/>
        <v/>
      </c>
      <c r="X86" s="16" t="str">
        <f t="shared" si="5"/>
        <v/>
      </c>
      <c r="Y86" s="16" t="str">
        <f t="shared" si="6"/>
        <v/>
      </c>
      <c r="Z86" s="16" t="str">
        <f t="shared" si="7"/>
        <v/>
      </c>
    </row>
    <row r="87" spans="3:26" x14ac:dyDescent="0.2">
      <c r="C87" t="s">
        <v>165</v>
      </c>
      <c r="D87" s="15"/>
      <c r="E87" s="15"/>
      <c r="F87" s="15"/>
      <c r="G87" s="15"/>
      <c r="H87" s="15"/>
      <c r="I87" s="15"/>
      <c r="J87" s="15"/>
      <c r="K87" s="25"/>
      <c r="L87" s="25"/>
      <c r="M87" s="15"/>
      <c r="N87" s="15"/>
      <c r="O87" s="15"/>
      <c r="Q87" s="16">
        <f t="shared" si="8"/>
        <v>0</v>
      </c>
      <c r="R87" s="16">
        <f t="shared" si="0"/>
        <v>0</v>
      </c>
      <c r="S87" s="16">
        <f t="shared" si="1"/>
        <v>0</v>
      </c>
      <c r="T87" s="16">
        <f t="shared" si="2"/>
        <v>0</v>
      </c>
      <c r="U87" s="16">
        <f t="shared" si="3"/>
        <v>0</v>
      </c>
      <c r="W87" s="16" t="str">
        <f t="shared" si="4"/>
        <v/>
      </c>
      <c r="X87" s="16" t="str">
        <f t="shared" si="5"/>
        <v/>
      </c>
      <c r="Y87" s="16" t="str">
        <f t="shared" si="6"/>
        <v/>
      </c>
      <c r="Z87" s="16" t="str">
        <f t="shared" si="7"/>
        <v/>
      </c>
    </row>
    <row r="88" spans="3:26" x14ac:dyDescent="0.2">
      <c r="C88" t="s">
        <v>166</v>
      </c>
      <c r="D88" s="15"/>
      <c r="E88" s="15"/>
      <c r="F88" s="15"/>
      <c r="G88" s="15"/>
      <c r="H88" s="15"/>
      <c r="I88" s="15"/>
      <c r="J88" s="15"/>
      <c r="K88" s="25"/>
      <c r="L88" s="25"/>
      <c r="M88" s="15"/>
      <c r="N88" s="15"/>
      <c r="O88" s="15"/>
      <c r="Q88" s="16">
        <f t="shared" si="8"/>
        <v>0</v>
      </c>
      <c r="R88" s="16">
        <f t="shared" si="0"/>
        <v>0</v>
      </c>
      <c r="S88" s="16">
        <f t="shared" si="1"/>
        <v>0</v>
      </c>
      <c r="T88" s="16">
        <f t="shared" si="2"/>
        <v>0</v>
      </c>
      <c r="U88" s="16">
        <f t="shared" si="3"/>
        <v>0</v>
      </c>
      <c r="W88" s="16" t="str">
        <f t="shared" si="4"/>
        <v/>
      </c>
      <c r="X88" s="16" t="str">
        <f t="shared" si="5"/>
        <v/>
      </c>
      <c r="Y88" s="16" t="str">
        <f t="shared" si="6"/>
        <v/>
      </c>
      <c r="Z88" s="16" t="str">
        <f t="shared" si="7"/>
        <v/>
      </c>
    </row>
    <row r="89" spans="3:26" x14ac:dyDescent="0.2">
      <c r="C89" t="s">
        <v>167</v>
      </c>
      <c r="D89" s="15"/>
      <c r="E89" s="15"/>
      <c r="F89" s="15"/>
      <c r="G89" s="15"/>
      <c r="H89" s="15"/>
      <c r="I89" s="15"/>
      <c r="J89" s="15"/>
      <c r="K89" s="25"/>
      <c r="L89" s="25"/>
      <c r="M89" s="15"/>
      <c r="N89" s="15"/>
      <c r="O89" s="15"/>
      <c r="Q89" s="16">
        <f t="shared" si="8"/>
        <v>0</v>
      </c>
      <c r="R89" s="16">
        <f t="shared" si="0"/>
        <v>0</v>
      </c>
      <c r="S89" s="16">
        <f t="shared" si="1"/>
        <v>0</v>
      </c>
      <c r="T89" s="16">
        <f t="shared" si="2"/>
        <v>0</v>
      </c>
      <c r="U89" s="16">
        <f t="shared" si="3"/>
        <v>0</v>
      </c>
      <c r="W89" s="16" t="str">
        <f t="shared" si="4"/>
        <v/>
      </c>
      <c r="X89" s="16" t="str">
        <f t="shared" si="5"/>
        <v/>
      </c>
      <c r="Y89" s="16" t="str">
        <f t="shared" si="6"/>
        <v/>
      </c>
      <c r="Z89" s="16" t="str">
        <f t="shared" si="7"/>
        <v/>
      </c>
    </row>
    <row r="90" spans="3:26" x14ac:dyDescent="0.2">
      <c r="C90" t="s">
        <v>168</v>
      </c>
      <c r="D90" s="15"/>
      <c r="E90" s="15"/>
      <c r="F90" s="15"/>
      <c r="G90" s="15"/>
      <c r="H90" s="15"/>
      <c r="I90" s="15"/>
      <c r="J90" s="15"/>
      <c r="K90" s="25"/>
      <c r="L90" s="25"/>
      <c r="M90" s="15"/>
      <c r="N90" s="15"/>
      <c r="O90" s="15"/>
      <c r="Q90" s="16">
        <f t="shared" si="8"/>
        <v>0</v>
      </c>
      <c r="R90" s="16">
        <f t="shared" si="0"/>
        <v>0</v>
      </c>
      <c r="S90" s="16">
        <f t="shared" si="1"/>
        <v>0</v>
      </c>
      <c r="T90" s="16">
        <f t="shared" si="2"/>
        <v>0</v>
      </c>
      <c r="U90" s="16">
        <f t="shared" si="3"/>
        <v>0</v>
      </c>
      <c r="W90" s="16" t="str">
        <f t="shared" si="4"/>
        <v/>
      </c>
      <c r="X90" s="16" t="str">
        <f t="shared" si="5"/>
        <v/>
      </c>
      <c r="Y90" s="16" t="str">
        <f t="shared" si="6"/>
        <v/>
      </c>
      <c r="Z90" s="16" t="str">
        <f t="shared" si="7"/>
        <v/>
      </c>
    </row>
    <row r="91" spans="3:26" x14ac:dyDescent="0.2">
      <c r="C91" t="s">
        <v>169</v>
      </c>
      <c r="D91" s="15"/>
      <c r="E91" s="15"/>
      <c r="F91" s="15"/>
      <c r="G91" s="15"/>
      <c r="H91" s="15"/>
      <c r="I91" s="15"/>
      <c r="J91" s="15"/>
      <c r="K91" s="25"/>
      <c r="L91" s="25"/>
      <c r="M91" s="15"/>
      <c r="N91" s="15"/>
      <c r="O91" s="15"/>
      <c r="Q91" s="16">
        <f t="shared" si="8"/>
        <v>0</v>
      </c>
      <c r="R91" s="16">
        <f t="shared" si="0"/>
        <v>0</v>
      </c>
      <c r="S91" s="16">
        <f t="shared" si="1"/>
        <v>0</v>
      </c>
      <c r="T91" s="16">
        <f t="shared" si="2"/>
        <v>0</v>
      </c>
      <c r="U91" s="16">
        <f t="shared" si="3"/>
        <v>0</v>
      </c>
      <c r="W91" s="16" t="str">
        <f t="shared" si="4"/>
        <v/>
      </c>
      <c r="X91" s="16" t="str">
        <f t="shared" si="5"/>
        <v/>
      </c>
      <c r="Y91" s="16" t="str">
        <f t="shared" si="6"/>
        <v/>
      </c>
      <c r="Z91" s="16" t="str">
        <f t="shared" si="7"/>
        <v/>
      </c>
    </row>
    <row r="92" spans="3:26" x14ac:dyDescent="0.2">
      <c r="C92" t="s">
        <v>170</v>
      </c>
      <c r="D92" s="15"/>
      <c r="E92" s="15"/>
      <c r="F92" s="15"/>
      <c r="G92" s="15"/>
      <c r="H92" s="15"/>
      <c r="I92" s="15"/>
      <c r="J92" s="15"/>
      <c r="K92" s="25"/>
      <c r="L92" s="25"/>
      <c r="M92" s="15"/>
      <c r="N92" s="15"/>
      <c r="O92" s="15"/>
      <c r="Q92" s="16">
        <f t="shared" si="8"/>
        <v>0</v>
      </c>
      <c r="R92" s="16">
        <f t="shared" si="0"/>
        <v>0</v>
      </c>
      <c r="S92" s="16">
        <f t="shared" si="1"/>
        <v>0</v>
      </c>
      <c r="T92" s="16">
        <f t="shared" si="2"/>
        <v>0</v>
      </c>
      <c r="U92" s="16">
        <f t="shared" si="3"/>
        <v>0</v>
      </c>
      <c r="W92" s="16" t="str">
        <f t="shared" si="4"/>
        <v/>
      </c>
      <c r="X92" s="16" t="str">
        <f t="shared" si="5"/>
        <v/>
      </c>
      <c r="Y92" s="16" t="str">
        <f t="shared" si="6"/>
        <v/>
      </c>
      <c r="Z92" s="16" t="str">
        <f t="shared" si="7"/>
        <v/>
      </c>
    </row>
    <row r="93" spans="3:26" x14ac:dyDescent="0.2">
      <c r="C93" t="s">
        <v>171</v>
      </c>
      <c r="D93" s="15"/>
      <c r="E93" s="15"/>
      <c r="F93" s="15"/>
      <c r="G93" s="15"/>
      <c r="H93" s="15"/>
      <c r="I93" s="15"/>
      <c r="J93" s="15"/>
      <c r="K93" s="25"/>
      <c r="L93" s="25"/>
      <c r="M93" s="15"/>
      <c r="N93" s="15"/>
      <c r="O93" s="15"/>
      <c r="Q93" s="16">
        <f t="shared" si="8"/>
        <v>0</v>
      </c>
      <c r="R93" s="16">
        <f t="shared" si="0"/>
        <v>0</v>
      </c>
      <c r="S93" s="16">
        <f t="shared" si="1"/>
        <v>0</v>
      </c>
      <c r="T93" s="16">
        <f t="shared" si="2"/>
        <v>0</v>
      </c>
      <c r="U93" s="16">
        <f t="shared" si="3"/>
        <v>0</v>
      </c>
      <c r="W93" s="16" t="str">
        <f t="shared" si="4"/>
        <v/>
      </c>
      <c r="X93" s="16" t="str">
        <f t="shared" si="5"/>
        <v/>
      </c>
      <c r="Y93" s="16" t="str">
        <f t="shared" si="6"/>
        <v/>
      </c>
      <c r="Z93" s="16" t="str">
        <f t="shared" si="7"/>
        <v/>
      </c>
    </row>
    <row r="94" spans="3:26" x14ac:dyDescent="0.2">
      <c r="C94" t="s">
        <v>172</v>
      </c>
      <c r="D94" s="15"/>
      <c r="E94" s="15"/>
      <c r="F94" s="15"/>
      <c r="G94" s="15"/>
      <c r="H94" s="15"/>
      <c r="I94" s="15"/>
      <c r="J94" s="15"/>
      <c r="K94" s="25"/>
      <c r="L94" s="25"/>
      <c r="M94" s="15"/>
      <c r="N94" s="15"/>
      <c r="O94" s="15"/>
      <c r="Q94" s="16">
        <f t="shared" si="8"/>
        <v>0</v>
      </c>
      <c r="R94" s="16">
        <f t="shared" si="0"/>
        <v>0</v>
      </c>
      <c r="S94" s="16">
        <f t="shared" si="1"/>
        <v>0</v>
      </c>
      <c r="T94" s="16">
        <f t="shared" si="2"/>
        <v>0</v>
      </c>
      <c r="U94" s="16">
        <f t="shared" si="3"/>
        <v>0</v>
      </c>
      <c r="W94" s="16" t="str">
        <f t="shared" si="4"/>
        <v/>
      </c>
      <c r="X94" s="16" t="str">
        <f t="shared" si="5"/>
        <v/>
      </c>
      <c r="Y94" s="16" t="str">
        <f t="shared" si="6"/>
        <v/>
      </c>
      <c r="Z94" s="16" t="str">
        <f t="shared" si="7"/>
        <v/>
      </c>
    </row>
    <row r="95" spans="3:26" x14ac:dyDescent="0.2">
      <c r="C95" t="s">
        <v>173</v>
      </c>
      <c r="D95" s="15"/>
      <c r="E95" s="15"/>
      <c r="F95" s="15"/>
      <c r="G95" s="15"/>
      <c r="H95" s="15"/>
      <c r="I95" s="15"/>
      <c r="J95" s="15"/>
      <c r="K95" s="25"/>
      <c r="L95" s="25"/>
      <c r="M95" s="15"/>
      <c r="N95" s="15"/>
      <c r="O95" s="15"/>
      <c r="Q95" s="16">
        <f t="shared" si="8"/>
        <v>0</v>
      </c>
      <c r="R95" s="16">
        <f t="shared" si="0"/>
        <v>0</v>
      </c>
      <c r="S95" s="16">
        <f t="shared" si="1"/>
        <v>0</v>
      </c>
      <c r="T95" s="16">
        <f t="shared" si="2"/>
        <v>0</v>
      </c>
      <c r="U95" s="16">
        <f t="shared" si="3"/>
        <v>0</v>
      </c>
      <c r="W95" s="16" t="str">
        <f t="shared" si="4"/>
        <v/>
      </c>
      <c r="X95" s="16" t="str">
        <f t="shared" si="5"/>
        <v/>
      </c>
      <c r="Y95" s="16" t="str">
        <f t="shared" si="6"/>
        <v/>
      </c>
      <c r="Z95" s="16" t="str">
        <f t="shared" si="7"/>
        <v/>
      </c>
    </row>
    <row r="96" spans="3:26" x14ac:dyDescent="0.2">
      <c r="C96" t="s">
        <v>174</v>
      </c>
      <c r="D96" s="15"/>
      <c r="E96" s="15"/>
      <c r="F96" s="15"/>
      <c r="G96" s="15"/>
      <c r="H96" s="15"/>
      <c r="I96" s="15"/>
      <c r="J96" s="15"/>
      <c r="K96" s="25"/>
      <c r="L96" s="25"/>
      <c r="M96" s="15"/>
      <c r="N96" s="15"/>
      <c r="O96" s="15"/>
      <c r="Q96" s="16">
        <f t="shared" si="8"/>
        <v>0</v>
      </c>
      <c r="R96" s="16">
        <f t="shared" si="0"/>
        <v>0</v>
      </c>
      <c r="S96" s="16">
        <f t="shared" si="1"/>
        <v>0</v>
      </c>
      <c r="T96" s="16">
        <f t="shared" si="2"/>
        <v>0</v>
      </c>
      <c r="U96" s="16">
        <f t="shared" si="3"/>
        <v>0</v>
      </c>
      <c r="W96" s="16" t="str">
        <f t="shared" si="4"/>
        <v/>
      </c>
      <c r="X96" s="16" t="str">
        <f t="shared" si="5"/>
        <v/>
      </c>
      <c r="Y96" s="16" t="str">
        <f t="shared" si="6"/>
        <v/>
      </c>
      <c r="Z96" s="16" t="str">
        <f t="shared" si="7"/>
        <v/>
      </c>
    </row>
    <row r="97" spans="3:26" x14ac:dyDescent="0.2">
      <c r="C97" t="s">
        <v>175</v>
      </c>
      <c r="D97" s="15"/>
      <c r="E97" s="15"/>
      <c r="F97" s="15"/>
      <c r="G97" s="15"/>
      <c r="H97" s="15"/>
      <c r="I97" s="15"/>
      <c r="J97" s="15"/>
      <c r="K97" s="25"/>
      <c r="L97" s="25"/>
      <c r="M97" s="15"/>
      <c r="N97" s="15"/>
      <c r="O97" s="15"/>
      <c r="Q97" s="16">
        <f t="shared" si="8"/>
        <v>0</v>
      </c>
      <c r="R97" s="16">
        <f t="shared" si="0"/>
        <v>0</v>
      </c>
      <c r="S97" s="16">
        <f t="shared" si="1"/>
        <v>0</v>
      </c>
      <c r="T97" s="16">
        <f t="shared" si="2"/>
        <v>0</v>
      </c>
      <c r="U97" s="16">
        <f t="shared" si="3"/>
        <v>0</v>
      </c>
      <c r="W97" s="16" t="str">
        <f t="shared" si="4"/>
        <v/>
      </c>
      <c r="X97" s="16" t="str">
        <f t="shared" si="5"/>
        <v/>
      </c>
      <c r="Y97" s="16" t="str">
        <f t="shared" si="6"/>
        <v/>
      </c>
      <c r="Z97" s="16" t="str">
        <f t="shared" si="7"/>
        <v/>
      </c>
    </row>
    <row r="98" spans="3:26" x14ac:dyDescent="0.2">
      <c r="C98" t="s">
        <v>176</v>
      </c>
      <c r="D98" s="15"/>
      <c r="E98" s="15"/>
      <c r="F98" s="15"/>
      <c r="G98" s="15"/>
      <c r="H98" s="15"/>
      <c r="I98" s="15"/>
      <c r="J98" s="15"/>
      <c r="K98" s="25"/>
      <c r="L98" s="25"/>
      <c r="M98" s="15"/>
      <c r="N98" s="15"/>
      <c r="O98" s="15"/>
      <c r="Q98" s="16">
        <f t="shared" si="8"/>
        <v>0</v>
      </c>
      <c r="R98" s="16">
        <f t="shared" si="0"/>
        <v>0</v>
      </c>
      <c r="S98" s="16">
        <f t="shared" si="1"/>
        <v>0</v>
      </c>
      <c r="T98" s="16">
        <f t="shared" si="2"/>
        <v>0</v>
      </c>
      <c r="U98" s="16">
        <f t="shared" si="3"/>
        <v>0</v>
      </c>
      <c r="W98" s="16" t="str">
        <f t="shared" si="4"/>
        <v/>
      </c>
      <c r="X98" s="16" t="str">
        <f t="shared" si="5"/>
        <v/>
      </c>
      <c r="Y98" s="16" t="str">
        <f t="shared" si="6"/>
        <v/>
      </c>
      <c r="Z98" s="16" t="str">
        <f t="shared" si="7"/>
        <v/>
      </c>
    </row>
    <row r="99" spans="3:26" x14ac:dyDescent="0.2">
      <c r="C99" t="s">
        <v>177</v>
      </c>
      <c r="D99" s="15"/>
      <c r="E99" s="15"/>
      <c r="F99" s="15"/>
      <c r="G99" s="15"/>
      <c r="H99" s="15"/>
      <c r="I99" s="15"/>
      <c r="J99" s="15"/>
      <c r="K99" s="25"/>
      <c r="L99" s="25"/>
      <c r="M99" s="15"/>
      <c r="N99" s="15"/>
      <c r="O99" s="15"/>
      <c r="Q99" s="16">
        <f t="shared" ref="Q99:Q134" si="9">IF(K99&gt;5%,D99,0)</f>
        <v>0</v>
      </c>
      <c r="R99" s="16">
        <f t="shared" ref="R99:R134" si="10">IF(L99&gt;5%,D99,0)</f>
        <v>0</v>
      </c>
      <c r="S99" s="16">
        <f t="shared" ref="S99:S134" si="11">IF(M99="Yes",D99,0)</f>
        <v>0</v>
      </c>
      <c r="T99" s="16">
        <f t="shared" ref="T99:T134" si="12">IF(N99="Yes",D99,0)</f>
        <v>0</v>
      </c>
      <c r="U99" s="16">
        <f t="shared" ref="U99:U134" si="13">IF(O99="Yes",D99,0)</f>
        <v>0</v>
      </c>
      <c r="W99" s="16" t="str">
        <f t="shared" ref="W99:W134" si="14">IFERROR(D99*F99/H99,"")</f>
        <v/>
      </c>
      <c r="X99" s="16" t="str">
        <f t="shared" ref="X99:X134" si="15">IFERROR(D99*G99/H99,"")</f>
        <v/>
      </c>
      <c r="Y99" s="16" t="str">
        <f t="shared" ref="Y99:Y134" si="16">IFERROR(D99*F99/E99,"")</f>
        <v/>
      </c>
      <c r="Z99" s="16" t="str">
        <f t="shared" ref="Z99:Z134" si="17">IFERROR(D99*G99/E99,"")</f>
        <v/>
      </c>
    </row>
    <row r="100" spans="3:26" x14ac:dyDescent="0.2">
      <c r="C100" t="s">
        <v>178</v>
      </c>
      <c r="D100" s="15"/>
      <c r="E100" s="15"/>
      <c r="F100" s="15"/>
      <c r="G100" s="15"/>
      <c r="H100" s="15"/>
      <c r="I100" s="15"/>
      <c r="J100" s="15"/>
      <c r="K100" s="25"/>
      <c r="L100" s="25"/>
      <c r="M100" s="15"/>
      <c r="N100" s="15"/>
      <c r="O100" s="15"/>
      <c r="Q100" s="16">
        <f t="shared" si="9"/>
        <v>0</v>
      </c>
      <c r="R100" s="16">
        <f t="shared" si="10"/>
        <v>0</v>
      </c>
      <c r="S100" s="16">
        <f t="shared" si="11"/>
        <v>0</v>
      </c>
      <c r="T100" s="16">
        <f t="shared" si="12"/>
        <v>0</v>
      </c>
      <c r="U100" s="16">
        <f t="shared" si="13"/>
        <v>0</v>
      </c>
      <c r="W100" s="16" t="str">
        <f t="shared" si="14"/>
        <v/>
      </c>
      <c r="X100" s="16" t="str">
        <f t="shared" si="15"/>
        <v/>
      </c>
      <c r="Y100" s="16" t="str">
        <f t="shared" si="16"/>
        <v/>
      </c>
      <c r="Z100" s="16" t="str">
        <f t="shared" si="17"/>
        <v/>
      </c>
    </row>
    <row r="101" spans="3:26" x14ac:dyDescent="0.2">
      <c r="C101" t="s">
        <v>179</v>
      </c>
      <c r="D101" s="15"/>
      <c r="E101" s="15"/>
      <c r="F101" s="15"/>
      <c r="G101" s="15"/>
      <c r="H101" s="15"/>
      <c r="I101" s="15"/>
      <c r="J101" s="15"/>
      <c r="K101" s="25"/>
      <c r="L101" s="25"/>
      <c r="M101" s="15"/>
      <c r="N101" s="15"/>
      <c r="O101" s="15"/>
      <c r="Q101" s="16">
        <f t="shared" si="9"/>
        <v>0</v>
      </c>
      <c r="R101" s="16">
        <f t="shared" si="10"/>
        <v>0</v>
      </c>
      <c r="S101" s="16">
        <f t="shared" si="11"/>
        <v>0</v>
      </c>
      <c r="T101" s="16">
        <f t="shared" si="12"/>
        <v>0</v>
      </c>
      <c r="U101" s="16">
        <f t="shared" si="13"/>
        <v>0</v>
      </c>
      <c r="W101" s="16" t="str">
        <f t="shared" si="14"/>
        <v/>
      </c>
      <c r="X101" s="16" t="str">
        <f t="shared" si="15"/>
        <v/>
      </c>
      <c r="Y101" s="16" t="str">
        <f t="shared" si="16"/>
        <v/>
      </c>
      <c r="Z101" s="16" t="str">
        <f t="shared" si="17"/>
        <v/>
      </c>
    </row>
    <row r="102" spans="3:26" x14ac:dyDescent="0.2">
      <c r="C102" t="s">
        <v>180</v>
      </c>
      <c r="D102" s="15"/>
      <c r="E102" s="15"/>
      <c r="F102" s="15"/>
      <c r="G102" s="15"/>
      <c r="H102" s="15"/>
      <c r="I102" s="15"/>
      <c r="J102" s="15"/>
      <c r="K102" s="25"/>
      <c r="L102" s="25"/>
      <c r="M102" s="15"/>
      <c r="N102" s="15"/>
      <c r="O102" s="15"/>
      <c r="Q102" s="16">
        <f t="shared" si="9"/>
        <v>0</v>
      </c>
      <c r="R102" s="16">
        <f t="shared" si="10"/>
        <v>0</v>
      </c>
      <c r="S102" s="16">
        <f t="shared" si="11"/>
        <v>0</v>
      </c>
      <c r="T102" s="16">
        <f t="shared" si="12"/>
        <v>0</v>
      </c>
      <c r="U102" s="16">
        <f t="shared" si="13"/>
        <v>0</v>
      </c>
      <c r="W102" s="16" t="str">
        <f t="shared" si="14"/>
        <v/>
      </c>
      <c r="X102" s="16" t="str">
        <f t="shared" si="15"/>
        <v/>
      </c>
      <c r="Y102" s="16" t="str">
        <f t="shared" si="16"/>
        <v/>
      </c>
      <c r="Z102" s="16" t="str">
        <f t="shared" si="17"/>
        <v/>
      </c>
    </row>
    <row r="103" spans="3:26" x14ac:dyDescent="0.2">
      <c r="C103" t="s">
        <v>181</v>
      </c>
      <c r="D103" s="15"/>
      <c r="E103" s="15"/>
      <c r="F103" s="15"/>
      <c r="G103" s="15"/>
      <c r="H103" s="15"/>
      <c r="I103" s="15"/>
      <c r="J103" s="15"/>
      <c r="K103" s="25"/>
      <c r="L103" s="25"/>
      <c r="M103" s="15"/>
      <c r="N103" s="15"/>
      <c r="O103" s="15"/>
      <c r="Q103" s="16">
        <f t="shared" si="9"/>
        <v>0</v>
      </c>
      <c r="R103" s="16">
        <f t="shared" si="10"/>
        <v>0</v>
      </c>
      <c r="S103" s="16">
        <f t="shared" si="11"/>
        <v>0</v>
      </c>
      <c r="T103" s="16">
        <f t="shared" si="12"/>
        <v>0</v>
      </c>
      <c r="U103" s="16">
        <f t="shared" si="13"/>
        <v>0</v>
      </c>
      <c r="W103" s="16" t="str">
        <f t="shared" si="14"/>
        <v/>
      </c>
      <c r="X103" s="16" t="str">
        <f t="shared" si="15"/>
        <v/>
      </c>
      <c r="Y103" s="16" t="str">
        <f t="shared" si="16"/>
        <v/>
      </c>
      <c r="Z103" s="16" t="str">
        <f t="shared" si="17"/>
        <v/>
      </c>
    </row>
    <row r="104" spans="3:26" x14ac:dyDescent="0.2">
      <c r="C104" t="s">
        <v>182</v>
      </c>
      <c r="D104" s="15"/>
      <c r="E104" s="15"/>
      <c r="F104" s="15"/>
      <c r="G104" s="15"/>
      <c r="H104" s="15"/>
      <c r="I104" s="15"/>
      <c r="J104" s="15"/>
      <c r="K104" s="25"/>
      <c r="L104" s="25"/>
      <c r="M104" s="15"/>
      <c r="N104" s="15"/>
      <c r="O104" s="15"/>
      <c r="Q104" s="16">
        <f t="shared" si="9"/>
        <v>0</v>
      </c>
      <c r="R104" s="16">
        <f t="shared" si="10"/>
        <v>0</v>
      </c>
      <c r="S104" s="16">
        <f t="shared" si="11"/>
        <v>0</v>
      </c>
      <c r="T104" s="16">
        <f t="shared" si="12"/>
        <v>0</v>
      </c>
      <c r="U104" s="16">
        <f t="shared" si="13"/>
        <v>0</v>
      </c>
      <c r="W104" s="16" t="str">
        <f t="shared" si="14"/>
        <v/>
      </c>
      <c r="X104" s="16" t="str">
        <f t="shared" si="15"/>
        <v/>
      </c>
      <c r="Y104" s="16" t="str">
        <f t="shared" si="16"/>
        <v/>
      </c>
      <c r="Z104" s="16" t="str">
        <f t="shared" si="17"/>
        <v/>
      </c>
    </row>
    <row r="105" spans="3:26" x14ac:dyDescent="0.2">
      <c r="C105" t="s">
        <v>183</v>
      </c>
      <c r="D105" s="15"/>
      <c r="E105" s="15"/>
      <c r="F105" s="15"/>
      <c r="G105" s="15"/>
      <c r="H105" s="15"/>
      <c r="I105" s="15"/>
      <c r="J105" s="15"/>
      <c r="K105" s="25"/>
      <c r="L105" s="25"/>
      <c r="M105" s="15"/>
      <c r="N105" s="15"/>
      <c r="O105" s="15"/>
      <c r="Q105" s="16">
        <f t="shared" si="9"/>
        <v>0</v>
      </c>
      <c r="R105" s="16">
        <f t="shared" si="10"/>
        <v>0</v>
      </c>
      <c r="S105" s="16">
        <f t="shared" si="11"/>
        <v>0</v>
      </c>
      <c r="T105" s="16">
        <f t="shared" si="12"/>
        <v>0</v>
      </c>
      <c r="U105" s="16">
        <f t="shared" si="13"/>
        <v>0</v>
      </c>
      <c r="W105" s="16" t="str">
        <f t="shared" si="14"/>
        <v/>
      </c>
      <c r="X105" s="16" t="str">
        <f t="shared" si="15"/>
        <v/>
      </c>
      <c r="Y105" s="16" t="str">
        <f t="shared" si="16"/>
        <v/>
      </c>
      <c r="Z105" s="16" t="str">
        <f t="shared" si="17"/>
        <v/>
      </c>
    </row>
    <row r="106" spans="3:26" x14ac:dyDescent="0.2">
      <c r="C106" t="s">
        <v>184</v>
      </c>
      <c r="D106" s="15"/>
      <c r="E106" s="15"/>
      <c r="F106" s="15"/>
      <c r="G106" s="15"/>
      <c r="H106" s="15"/>
      <c r="I106" s="15"/>
      <c r="J106" s="15"/>
      <c r="K106" s="25"/>
      <c r="L106" s="25"/>
      <c r="M106" s="15"/>
      <c r="N106" s="15"/>
      <c r="O106" s="15"/>
      <c r="Q106" s="16">
        <f t="shared" si="9"/>
        <v>0</v>
      </c>
      <c r="R106" s="16">
        <f t="shared" si="10"/>
        <v>0</v>
      </c>
      <c r="S106" s="16">
        <f t="shared" si="11"/>
        <v>0</v>
      </c>
      <c r="T106" s="16">
        <f t="shared" si="12"/>
        <v>0</v>
      </c>
      <c r="U106" s="16">
        <f t="shared" si="13"/>
        <v>0</v>
      </c>
      <c r="W106" s="16" t="str">
        <f t="shared" si="14"/>
        <v/>
      </c>
      <c r="X106" s="16" t="str">
        <f t="shared" si="15"/>
        <v/>
      </c>
      <c r="Y106" s="16" t="str">
        <f t="shared" si="16"/>
        <v/>
      </c>
      <c r="Z106" s="16" t="str">
        <f t="shared" si="17"/>
        <v/>
      </c>
    </row>
    <row r="107" spans="3:26" x14ac:dyDescent="0.2">
      <c r="C107" t="s">
        <v>185</v>
      </c>
      <c r="D107" s="15"/>
      <c r="E107" s="15"/>
      <c r="F107" s="15"/>
      <c r="G107" s="15"/>
      <c r="H107" s="15"/>
      <c r="I107" s="15"/>
      <c r="J107" s="15"/>
      <c r="K107" s="25"/>
      <c r="L107" s="25"/>
      <c r="M107" s="15"/>
      <c r="N107" s="15"/>
      <c r="O107" s="15"/>
      <c r="Q107" s="16">
        <f t="shared" si="9"/>
        <v>0</v>
      </c>
      <c r="R107" s="16">
        <f t="shared" si="10"/>
        <v>0</v>
      </c>
      <c r="S107" s="16">
        <f t="shared" si="11"/>
        <v>0</v>
      </c>
      <c r="T107" s="16">
        <f t="shared" si="12"/>
        <v>0</v>
      </c>
      <c r="U107" s="16">
        <f t="shared" si="13"/>
        <v>0</v>
      </c>
      <c r="W107" s="16" t="str">
        <f t="shared" si="14"/>
        <v/>
      </c>
      <c r="X107" s="16" t="str">
        <f t="shared" si="15"/>
        <v/>
      </c>
      <c r="Y107" s="16" t="str">
        <f t="shared" si="16"/>
        <v/>
      </c>
      <c r="Z107" s="16" t="str">
        <f t="shared" si="17"/>
        <v/>
      </c>
    </row>
    <row r="108" spans="3:26" x14ac:dyDescent="0.2">
      <c r="C108" t="s">
        <v>186</v>
      </c>
      <c r="D108" s="15"/>
      <c r="E108" s="15"/>
      <c r="F108" s="15"/>
      <c r="G108" s="15"/>
      <c r="H108" s="15"/>
      <c r="I108" s="15"/>
      <c r="J108" s="15"/>
      <c r="K108" s="25"/>
      <c r="L108" s="25"/>
      <c r="M108" s="15"/>
      <c r="N108" s="15"/>
      <c r="O108" s="15"/>
      <c r="Q108" s="16">
        <f t="shared" si="9"/>
        <v>0</v>
      </c>
      <c r="R108" s="16">
        <f t="shared" si="10"/>
        <v>0</v>
      </c>
      <c r="S108" s="16">
        <f t="shared" si="11"/>
        <v>0</v>
      </c>
      <c r="T108" s="16">
        <f t="shared" si="12"/>
        <v>0</v>
      </c>
      <c r="U108" s="16">
        <f t="shared" si="13"/>
        <v>0</v>
      </c>
      <c r="W108" s="16" t="str">
        <f t="shared" si="14"/>
        <v/>
      </c>
      <c r="X108" s="16" t="str">
        <f t="shared" si="15"/>
        <v/>
      </c>
      <c r="Y108" s="16" t="str">
        <f t="shared" si="16"/>
        <v/>
      </c>
      <c r="Z108" s="16" t="str">
        <f t="shared" si="17"/>
        <v/>
      </c>
    </row>
    <row r="109" spans="3:26" x14ac:dyDescent="0.2">
      <c r="C109" t="s">
        <v>187</v>
      </c>
      <c r="D109" s="15"/>
      <c r="E109" s="15"/>
      <c r="F109" s="15"/>
      <c r="G109" s="15"/>
      <c r="H109" s="15"/>
      <c r="I109" s="15"/>
      <c r="J109" s="15"/>
      <c r="K109" s="25"/>
      <c r="L109" s="25"/>
      <c r="M109" s="15"/>
      <c r="N109" s="15"/>
      <c r="O109" s="15"/>
      <c r="Q109" s="16">
        <f t="shared" si="9"/>
        <v>0</v>
      </c>
      <c r="R109" s="16">
        <f t="shared" si="10"/>
        <v>0</v>
      </c>
      <c r="S109" s="16">
        <f t="shared" si="11"/>
        <v>0</v>
      </c>
      <c r="T109" s="16">
        <f t="shared" si="12"/>
        <v>0</v>
      </c>
      <c r="U109" s="16">
        <f t="shared" si="13"/>
        <v>0</v>
      </c>
      <c r="W109" s="16" t="str">
        <f t="shared" si="14"/>
        <v/>
      </c>
      <c r="X109" s="16" t="str">
        <f t="shared" si="15"/>
        <v/>
      </c>
      <c r="Y109" s="16" t="str">
        <f t="shared" si="16"/>
        <v/>
      </c>
      <c r="Z109" s="16" t="str">
        <f t="shared" si="17"/>
        <v/>
      </c>
    </row>
    <row r="110" spans="3:26" x14ac:dyDescent="0.2">
      <c r="C110" t="s">
        <v>188</v>
      </c>
      <c r="D110" s="15"/>
      <c r="E110" s="15"/>
      <c r="F110" s="15"/>
      <c r="G110" s="15"/>
      <c r="H110" s="15"/>
      <c r="I110" s="15"/>
      <c r="J110" s="15"/>
      <c r="K110" s="25"/>
      <c r="L110" s="25"/>
      <c r="M110" s="15"/>
      <c r="N110" s="15"/>
      <c r="O110" s="15"/>
      <c r="Q110" s="16">
        <f t="shared" si="9"/>
        <v>0</v>
      </c>
      <c r="R110" s="16">
        <f t="shared" si="10"/>
        <v>0</v>
      </c>
      <c r="S110" s="16">
        <f t="shared" si="11"/>
        <v>0</v>
      </c>
      <c r="T110" s="16">
        <f t="shared" si="12"/>
        <v>0</v>
      </c>
      <c r="U110" s="16">
        <f t="shared" si="13"/>
        <v>0</v>
      </c>
      <c r="W110" s="16" t="str">
        <f t="shared" si="14"/>
        <v/>
      </c>
      <c r="X110" s="16" t="str">
        <f t="shared" si="15"/>
        <v/>
      </c>
      <c r="Y110" s="16" t="str">
        <f t="shared" si="16"/>
        <v/>
      </c>
      <c r="Z110" s="16" t="str">
        <f t="shared" si="17"/>
        <v/>
      </c>
    </row>
    <row r="111" spans="3:26" x14ac:dyDescent="0.2">
      <c r="C111" t="s">
        <v>189</v>
      </c>
      <c r="D111" s="15"/>
      <c r="E111" s="15"/>
      <c r="F111" s="15"/>
      <c r="G111" s="15"/>
      <c r="H111" s="15"/>
      <c r="I111" s="15"/>
      <c r="J111" s="15"/>
      <c r="K111" s="25"/>
      <c r="L111" s="25"/>
      <c r="M111" s="15"/>
      <c r="N111" s="15"/>
      <c r="O111" s="15"/>
      <c r="Q111" s="16">
        <f t="shared" si="9"/>
        <v>0</v>
      </c>
      <c r="R111" s="16">
        <f t="shared" si="10"/>
        <v>0</v>
      </c>
      <c r="S111" s="16">
        <f t="shared" si="11"/>
        <v>0</v>
      </c>
      <c r="T111" s="16">
        <f t="shared" si="12"/>
        <v>0</v>
      </c>
      <c r="U111" s="16">
        <f t="shared" si="13"/>
        <v>0</v>
      </c>
      <c r="W111" s="16" t="str">
        <f t="shared" si="14"/>
        <v/>
      </c>
      <c r="X111" s="16" t="str">
        <f t="shared" si="15"/>
        <v/>
      </c>
      <c r="Y111" s="16" t="str">
        <f t="shared" si="16"/>
        <v/>
      </c>
      <c r="Z111" s="16" t="str">
        <f t="shared" si="17"/>
        <v/>
      </c>
    </row>
    <row r="112" spans="3:26" x14ac:dyDescent="0.2">
      <c r="C112" t="s">
        <v>190</v>
      </c>
      <c r="D112" s="15"/>
      <c r="E112" s="15"/>
      <c r="F112" s="15"/>
      <c r="G112" s="15"/>
      <c r="H112" s="15"/>
      <c r="I112" s="15"/>
      <c r="J112" s="15"/>
      <c r="K112" s="25"/>
      <c r="L112" s="25"/>
      <c r="M112" s="15"/>
      <c r="N112" s="15"/>
      <c r="O112" s="15"/>
      <c r="Q112" s="16">
        <f t="shared" si="9"/>
        <v>0</v>
      </c>
      <c r="R112" s="16">
        <f t="shared" si="10"/>
        <v>0</v>
      </c>
      <c r="S112" s="16">
        <f t="shared" si="11"/>
        <v>0</v>
      </c>
      <c r="T112" s="16">
        <f t="shared" si="12"/>
        <v>0</v>
      </c>
      <c r="U112" s="16">
        <f t="shared" si="13"/>
        <v>0</v>
      </c>
      <c r="W112" s="16" t="str">
        <f t="shared" si="14"/>
        <v/>
      </c>
      <c r="X112" s="16" t="str">
        <f t="shared" si="15"/>
        <v/>
      </c>
      <c r="Y112" s="16" t="str">
        <f t="shared" si="16"/>
        <v/>
      </c>
      <c r="Z112" s="16" t="str">
        <f t="shared" si="17"/>
        <v/>
      </c>
    </row>
    <row r="113" spans="3:26" x14ac:dyDescent="0.2">
      <c r="C113" t="s">
        <v>191</v>
      </c>
      <c r="D113" s="15"/>
      <c r="E113" s="15"/>
      <c r="F113" s="15"/>
      <c r="G113" s="15"/>
      <c r="H113" s="15"/>
      <c r="I113" s="15"/>
      <c r="J113" s="15"/>
      <c r="K113" s="25"/>
      <c r="L113" s="25"/>
      <c r="M113" s="15"/>
      <c r="N113" s="15"/>
      <c r="O113" s="15"/>
      <c r="Q113" s="16">
        <f t="shared" si="9"/>
        <v>0</v>
      </c>
      <c r="R113" s="16">
        <f t="shared" si="10"/>
        <v>0</v>
      </c>
      <c r="S113" s="16">
        <f t="shared" si="11"/>
        <v>0</v>
      </c>
      <c r="T113" s="16">
        <f t="shared" si="12"/>
        <v>0</v>
      </c>
      <c r="U113" s="16">
        <f t="shared" si="13"/>
        <v>0</v>
      </c>
      <c r="W113" s="16" t="str">
        <f t="shared" si="14"/>
        <v/>
      </c>
      <c r="X113" s="16" t="str">
        <f t="shared" si="15"/>
        <v/>
      </c>
      <c r="Y113" s="16" t="str">
        <f t="shared" si="16"/>
        <v/>
      </c>
      <c r="Z113" s="16" t="str">
        <f t="shared" si="17"/>
        <v/>
      </c>
    </row>
    <row r="114" spans="3:26" x14ac:dyDescent="0.2">
      <c r="C114" t="s">
        <v>192</v>
      </c>
      <c r="D114" s="15"/>
      <c r="E114" s="15"/>
      <c r="F114" s="15"/>
      <c r="G114" s="15"/>
      <c r="H114" s="15"/>
      <c r="I114" s="15"/>
      <c r="J114" s="15"/>
      <c r="K114" s="25"/>
      <c r="L114" s="25"/>
      <c r="M114" s="15"/>
      <c r="N114" s="15"/>
      <c r="O114" s="15"/>
      <c r="Q114" s="16">
        <f t="shared" si="9"/>
        <v>0</v>
      </c>
      <c r="R114" s="16">
        <f t="shared" si="10"/>
        <v>0</v>
      </c>
      <c r="S114" s="16">
        <f t="shared" si="11"/>
        <v>0</v>
      </c>
      <c r="T114" s="16">
        <f t="shared" si="12"/>
        <v>0</v>
      </c>
      <c r="U114" s="16">
        <f t="shared" si="13"/>
        <v>0</v>
      </c>
      <c r="W114" s="16" t="str">
        <f t="shared" si="14"/>
        <v/>
      </c>
      <c r="X114" s="16" t="str">
        <f t="shared" si="15"/>
        <v/>
      </c>
      <c r="Y114" s="16" t="str">
        <f t="shared" si="16"/>
        <v/>
      </c>
      <c r="Z114" s="16" t="str">
        <f t="shared" si="17"/>
        <v/>
      </c>
    </row>
    <row r="115" spans="3:26" x14ac:dyDescent="0.2">
      <c r="C115" t="s">
        <v>193</v>
      </c>
      <c r="D115" s="15"/>
      <c r="E115" s="15"/>
      <c r="F115" s="15"/>
      <c r="G115" s="15"/>
      <c r="H115" s="15"/>
      <c r="I115" s="15"/>
      <c r="J115" s="15"/>
      <c r="K115" s="25"/>
      <c r="L115" s="25"/>
      <c r="M115" s="15"/>
      <c r="N115" s="15"/>
      <c r="O115" s="15"/>
      <c r="Q115" s="16">
        <f t="shared" si="9"/>
        <v>0</v>
      </c>
      <c r="R115" s="16">
        <f t="shared" si="10"/>
        <v>0</v>
      </c>
      <c r="S115" s="16">
        <f t="shared" si="11"/>
        <v>0</v>
      </c>
      <c r="T115" s="16">
        <f t="shared" si="12"/>
        <v>0</v>
      </c>
      <c r="U115" s="16">
        <f t="shared" si="13"/>
        <v>0</v>
      </c>
      <c r="W115" s="16" t="str">
        <f t="shared" si="14"/>
        <v/>
      </c>
      <c r="X115" s="16" t="str">
        <f t="shared" si="15"/>
        <v/>
      </c>
      <c r="Y115" s="16" t="str">
        <f t="shared" si="16"/>
        <v/>
      </c>
      <c r="Z115" s="16" t="str">
        <f t="shared" si="17"/>
        <v/>
      </c>
    </row>
    <row r="116" spans="3:26" x14ac:dyDescent="0.2">
      <c r="C116" t="s">
        <v>194</v>
      </c>
      <c r="D116" s="15"/>
      <c r="E116" s="15"/>
      <c r="F116" s="15"/>
      <c r="G116" s="15"/>
      <c r="H116" s="15"/>
      <c r="I116" s="15"/>
      <c r="J116" s="15"/>
      <c r="K116" s="25"/>
      <c r="L116" s="25"/>
      <c r="M116" s="15"/>
      <c r="N116" s="15"/>
      <c r="O116" s="15"/>
      <c r="Q116" s="16">
        <f t="shared" si="9"/>
        <v>0</v>
      </c>
      <c r="R116" s="16">
        <f t="shared" si="10"/>
        <v>0</v>
      </c>
      <c r="S116" s="16">
        <f t="shared" si="11"/>
        <v>0</v>
      </c>
      <c r="T116" s="16">
        <f t="shared" si="12"/>
        <v>0</v>
      </c>
      <c r="U116" s="16">
        <f t="shared" si="13"/>
        <v>0</v>
      </c>
      <c r="W116" s="16" t="str">
        <f t="shared" si="14"/>
        <v/>
      </c>
      <c r="X116" s="16" t="str">
        <f t="shared" si="15"/>
        <v/>
      </c>
      <c r="Y116" s="16" t="str">
        <f t="shared" si="16"/>
        <v/>
      </c>
      <c r="Z116" s="16" t="str">
        <f t="shared" si="17"/>
        <v/>
      </c>
    </row>
    <row r="117" spans="3:26" x14ac:dyDescent="0.2">
      <c r="C117" t="s">
        <v>195</v>
      </c>
      <c r="D117" s="15"/>
      <c r="E117" s="15"/>
      <c r="F117" s="15"/>
      <c r="G117" s="15"/>
      <c r="H117" s="15"/>
      <c r="I117" s="15"/>
      <c r="J117" s="15"/>
      <c r="K117" s="25"/>
      <c r="L117" s="25"/>
      <c r="M117" s="15"/>
      <c r="N117" s="15"/>
      <c r="O117" s="15"/>
      <c r="Q117" s="16">
        <f t="shared" si="9"/>
        <v>0</v>
      </c>
      <c r="R117" s="16">
        <f t="shared" si="10"/>
        <v>0</v>
      </c>
      <c r="S117" s="16">
        <f t="shared" si="11"/>
        <v>0</v>
      </c>
      <c r="T117" s="16">
        <f t="shared" si="12"/>
        <v>0</v>
      </c>
      <c r="U117" s="16">
        <f t="shared" si="13"/>
        <v>0</v>
      </c>
      <c r="W117" s="16" t="str">
        <f t="shared" si="14"/>
        <v/>
      </c>
      <c r="X117" s="16" t="str">
        <f t="shared" si="15"/>
        <v/>
      </c>
      <c r="Y117" s="16" t="str">
        <f t="shared" si="16"/>
        <v/>
      </c>
      <c r="Z117" s="16" t="str">
        <f t="shared" si="17"/>
        <v/>
      </c>
    </row>
    <row r="118" spans="3:26" x14ac:dyDescent="0.2">
      <c r="C118" t="s">
        <v>196</v>
      </c>
      <c r="D118" s="15"/>
      <c r="E118" s="15"/>
      <c r="F118" s="15"/>
      <c r="G118" s="15"/>
      <c r="H118" s="15"/>
      <c r="I118" s="15"/>
      <c r="J118" s="15"/>
      <c r="K118" s="25"/>
      <c r="L118" s="25"/>
      <c r="M118" s="15"/>
      <c r="N118" s="15"/>
      <c r="O118" s="15"/>
      <c r="Q118" s="16">
        <f t="shared" si="9"/>
        <v>0</v>
      </c>
      <c r="R118" s="16">
        <f t="shared" si="10"/>
        <v>0</v>
      </c>
      <c r="S118" s="16">
        <f t="shared" si="11"/>
        <v>0</v>
      </c>
      <c r="T118" s="16">
        <f t="shared" si="12"/>
        <v>0</v>
      </c>
      <c r="U118" s="16">
        <f t="shared" si="13"/>
        <v>0</v>
      </c>
      <c r="W118" s="16" t="str">
        <f t="shared" si="14"/>
        <v/>
      </c>
      <c r="X118" s="16" t="str">
        <f t="shared" si="15"/>
        <v/>
      </c>
      <c r="Y118" s="16" t="str">
        <f t="shared" si="16"/>
        <v/>
      </c>
      <c r="Z118" s="16" t="str">
        <f t="shared" si="17"/>
        <v/>
      </c>
    </row>
    <row r="119" spans="3:26" x14ac:dyDescent="0.2">
      <c r="C119" t="s">
        <v>197</v>
      </c>
      <c r="D119" s="15"/>
      <c r="E119" s="15"/>
      <c r="F119" s="15"/>
      <c r="G119" s="15"/>
      <c r="H119" s="15"/>
      <c r="I119" s="15"/>
      <c r="J119" s="15"/>
      <c r="K119" s="25"/>
      <c r="L119" s="25"/>
      <c r="M119" s="15"/>
      <c r="N119" s="15"/>
      <c r="O119" s="15"/>
      <c r="Q119" s="16">
        <f t="shared" si="9"/>
        <v>0</v>
      </c>
      <c r="R119" s="16">
        <f t="shared" si="10"/>
        <v>0</v>
      </c>
      <c r="S119" s="16">
        <f t="shared" si="11"/>
        <v>0</v>
      </c>
      <c r="T119" s="16">
        <f t="shared" si="12"/>
        <v>0</v>
      </c>
      <c r="U119" s="16">
        <f t="shared" si="13"/>
        <v>0</v>
      </c>
      <c r="W119" s="16" t="str">
        <f t="shared" si="14"/>
        <v/>
      </c>
      <c r="X119" s="16" t="str">
        <f t="shared" si="15"/>
        <v/>
      </c>
      <c r="Y119" s="16" t="str">
        <f t="shared" si="16"/>
        <v/>
      </c>
      <c r="Z119" s="16" t="str">
        <f t="shared" si="17"/>
        <v/>
      </c>
    </row>
    <row r="120" spans="3:26" x14ac:dyDescent="0.2">
      <c r="C120" t="s">
        <v>198</v>
      </c>
      <c r="D120" s="15"/>
      <c r="E120" s="15"/>
      <c r="F120" s="15"/>
      <c r="G120" s="15"/>
      <c r="H120" s="15"/>
      <c r="I120" s="15"/>
      <c r="J120" s="15"/>
      <c r="K120" s="25"/>
      <c r="L120" s="25"/>
      <c r="M120" s="15"/>
      <c r="N120" s="15"/>
      <c r="O120" s="15"/>
      <c r="Q120" s="16">
        <f t="shared" si="9"/>
        <v>0</v>
      </c>
      <c r="R120" s="16">
        <f t="shared" si="10"/>
        <v>0</v>
      </c>
      <c r="S120" s="16">
        <f t="shared" si="11"/>
        <v>0</v>
      </c>
      <c r="T120" s="16">
        <f t="shared" si="12"/>
        <v>0</v>
      </c>
      <c r="U120" s="16">
        <f t="shared" si="13"/>
        <v>0</v>
      </c>
      <c r="W120" s="16" t="str">
        <f t="shared" si="14"/>
        <v/>
      </c>
      <c r="X120" s="16" t="str">
        <f t="shared" si="15"/>
        <v/>
      </c>
      <c r="Y120" s="16" t="str">
        <f t="shared" si="16"/>
        <v/>
      </c>
      <c r="Z120" s="16" t="str">
        <f t="shared" si="17"/>
        <v/>
      </c>
    </row>
    <row r="121" spans="3:26" x14ac:dyDescent="0.2">
      <c r="C121" t="s">
        <v>199</v>
      </c>
      <c r="D121" s="15"/>
      <c r="E121" s="15"/>
      <c r="F121" s="15"/>
      <c r="G121" s="15"/>
      <c r="H121" s="15"/>
      <c r="I121" s="15"/>
      <c r="J121" s="15"/>
      <c r="K121" s="25"/>
      <c r="L121" s="25"/>
      <c r="M121" s="15"/>
      <c r="N121" s="15"/>
      <c r="O121" s="15"/>
      <c r="Q121" s="16">
        <f t="shared" si="9"/>
        <v>0</v>
      </c>
      <c r="R121" s="16">
        <f t="shared" si="10"/>
        <v>0</v>
      </c>
      <c r="S121" s="16">
        <f t="shared" si="11"/>
        <v>0</v>
      </c>
      <c r="T121" s="16">
        <f t="shared" si="12"/>
        <v>0</v>
      </c>
      <c r="U121" s="16">
        <f t="shared" si="13"/>
        <v>0</v>
      </c>
      <c r="W121" s="16" t="str">
        <f t="shared" si="14"/>
        <v/>
      </c>
      <c r="X121" s="16" t="str">
        <f t="shared" si="15"/>
        <v/>
      </c>
      <c r="Y121" s="16" t="str">
        <f t="shared" si="16"/>
        <v/>
      </c>
      <c r="Z121" s="16" t="str">
        <f t="shared" si="17"/>
        <v/>
      </c>
    </row>
    <row r="122" spans="3:26" x14ac:dyDescent="0.2">
      <c r="C122" t="s">
        <v>200</v>
      </c>
      <c r="D122" s="15"/>
      <c r="E122" s="15"/>
      <c r="F122" s="15"/>
      <c r="G122" s="15"/>
      <c r="H122" s="15"/>
      <c r="I122" s="15"/>
      <c r="J122" s="15"/>
      <c r="K122" s="25"/>
      <c r="L122" s="25"/>
      <c r="M122" s="15"/>
      <c r="N122" s="15"/>
      <c r="O122" s="15"/>
      <c r="Q122" s="16">
        <f t="shared" si="9"/>
        <v>0</v>
      </c>
      <c r="R122" s="16">
        <f t="shared" si="10"/>
        <v>0</v>
      </c>
      <c r="S122" s="16">
        <f t="shared" si="11"/>
        <v>0</v>
      </c>
      <c r="T122" s="16">
        <f t="shared" si="12"/>
        <v>0</v>
      </c>
      <c r="U122" s="16">
        <f t="shared" si="13"/>
        <v>0</v>
      </c>
      <c r="W122" s="16" t="str">
        <f t="shared" si="14"/>
        <v/>
      </c>
      <c r="X122" s="16" t="str">
        <f t="shared" si="15"/>
        <v/>
      </c>
      <c r="Y122" s="16" t="str">
        <f t="shared" si="16"/>
        <v/>
      </c>
      <c r="Z122" s="16" t="str">
        <f t="shared" si="17"/>
        <v/>
      </c>
    </row>
    <row r="123" spans="3:26" x14ac:dyDescent="0.2">
      <c r="C123" t="s">
        <v>201</v>
      </c>
      <c r="D123" s="15"/>
      <c r="E123" s="15"/>
      <c r="F123" s="15"/>
      <c r="G123" s="15"/>
      <c r="H123" s="15"/>
      <c r="I123" s="15"/>
      <c r="J123" s="15"/>
      <c r="K123" s="25"/>
      <c r="L123" s="25"/>
      <c r="M123" s="15"/>
      <c r="N123" s="15"/>
      <c r="O123" s="15"/>
      <c r="Q123" s="16">
        <f t="shared" si="9"/>
        <v>0</v>
      </c>
      <c r="R123" s="16">
        <f t="shared" si="10"/>
        <v>0</v>
      </c>
      <c r="S123" s="16">
        <f t="shared" si="11"/>
        <v>0</v>
      </c>
      <c r="T123" s="16">
        <f t="shared" si="12"/>
        <v>0</v>
      </c>
      <c r="U123" s="16">
        <f t="shared" si="13"/>
        <v>0</v>
      </c>
      <c r="W123" s="16" t="str">
        <f t="shared" si="14"/>
        <v/>
      </c>
      <c r="X123" s="16" t="str">
        <f t="shared" si="15"/>
        <v/>
      </c>
      <c r="Y123" s="16" t="str">
        <f t="shared" si="16"/>
        <v/>
      </c>
      <c r="Z123" s="16" t="str">
        <f t="shared" si="17"/>
        <v/>
      </c>
    </row>
    <row r="124" spans="3:26" x14ac:dyDescent="0.2">
      <c r="C124" t="s">
        <v>202</v>
      </c>
      <c r="D124" s="15"/>
      <c r="E124" s="15"/>
      <c r="F124" s="15"/>
      <c r="G124" s="15"/>
      <c r="H124" s="15"/>
      <c r="I124" s="15"/>
      <c r="J124" s="15"/>
      <c r="K124" s="25"/>
      <c r="L124" s="25"/>
      <c r="M124" s="15"/>
      <c r="N124" s="15"/>
      <c r="O124" s="15"/>
      <c r="Q124" s="16">
        <f t="shared" si="9"/>
        <v>0</v>
      </c>
      <c r="R124" s="16">
        <f t="shared" si="10"/>
        <v>0</v>
      </c>
      <c r="S124" s="16">
        <f t="shared" si="11"/>
        <v>0</v>
      </c>
      <c r="T124" s="16">
        <f t="shared" si="12"/>
        <v>0</v>
      </c>
      <c r="U124" s="16">
        <f t="shared" si="13"/>
        <v>0</v>
      </c>
      <c r="W124" s="16" t="str">
        <f t="shared" si="14"/>
        <v/>
      </c>
      <c r="X124" s="16" t="str">
        <f t="shared" si="15"/>
        <v/>
      </c>
      <c r="Y124" s="16" t="str">
        <f t="shared" si="16"/>
        <v/>
      </c>
      <c r="Z124" s="16" t="str">
        <f t="shared" si="17"/>
        <v/>
      </c>
    </row>
    <row r="125" spans="3:26" x14ac:dyDescent="0.2">
      <c r="C125" t="s">
        <v>203</v>
      </c>
      <c r="D125" s="15"/>
      <c r="E125" s="15"/>
      <c r="F125" s="15"/>
      <c r="G125" s="15"/>
      <c r="H125" s="15"/>
      <c r="I125" s="15"/>
      <c r="J125" s="15"/>
      <c r="K125" s="25"/>
      <c r="L125" s="25"/>
      <c r="M125" s="15"/>
      <c r="N125" s="15"/>
      <c r="O125" s="15"/>
      <c r="Q125" s="16">
        <f t="shared" si="9"/>
        <v>0</v>
      </c>
      <c r="R125" s="16">
        <f t="shared" si="10"/>
        <v>0</v>
      </c>
      <c r="S125" s="16">
        <f t="shared" si="11"/>
        <v>0</v>
      </c>
      <c r="T125" s="16">
        <f t="shared" si="12"/>
        <v>0</v>
      </c>
      <c r="U125" s="16">
        <f t="shared" si="13"/>
        <v>0</v>
      </c>
      <c r="W125" s="16" t="str">
        <f t="shared" si="14"/>
        <v/>
      </c>
      <c r="X125" s="16" t="str">
        <f t="shared" si="15"/>
        <v/>
      </c>
      <c r="Y125" s="16" t="str">
        <f t="shared" si="16"/>
        <v/>
      </c>
      <c r="Z125" s="16" t="str">
        <f t="shared" si="17"/>
        <v/>
      </c>
    </row>
    <row r="126" spans="3:26" x14ac:dyDescent="0.2">
      <c r="C126" t="s">
        <v>204</v>
      </c>
      <c r="D126" s="15"/>
      <c r="E126" s="15"/>
      <c r="F126" s="15"/>
      <c r="G126" s="15"/>
      <c r="H126" s="15"/>
      <c r="I126" s="15"/>
      <c r="J126" s="15"/>
      <c r="K126" s="25"/>
      <c r="L126" s="25"/>
      <c r="M126" s="15"/>
      <c r="N126" s="15"/>
      <c r="O126" s="15"/>
      <c r="Q126" s="16">
        <f t="shared" si="9"/>
        <v>0</v>
      </c>
      <c r="R126" s="16">
        <f t="shared" si="10"/>
        <v>0</v>
      </c>
      <c r="S126" s="16">
        <f t="shared" si="11"/>
        <v>0</v>
      </c>
      <c r="T126" s="16">
        <f t="shared" si="12"/>
        <v>0</v>
      </c>
      <c r="U126" s="16">
        <f t="shared" si="13"/>
        <v>0</v>
      </c>
      <c r="W126" s="16" t="str">
        <f t="shared" si="14"/>
        <v/>
      </c>
      <c r="X126" s="16" t="str">
        <f t="shared" si="15"/>
        <v/>
      </c>
      <c r="Y126" s="16" t="str">
        <f t="shared" si="16"/>
        <v/>
      </c>
      <c r="Z126" s="16" t="str">
        <f t="shared" si="17"/>
        <v/>
      </c>
    </row>
    <row r="127" spans="3:26" x14ac:dyDescent="0.2">
      <c r="C127" t="s">
        <v>205</v>
      </c>
      <c r="D127" s="15"/>
      <c r="E127" s="15"/>
      <c r="F127" s="15"/>
      <c r="G127" s="15"/>
      <c r="H127" s="15"/>
      <c r="I127" s="15"/>
      <c r="J127" s="15"/>
      <c r="K127" s="25"/>
      <c r="L127" s="25"/>
      <c r="M127" s="15"/>
      <c r="N127" s="15"/>
      <c r="O127" s="15"/>
      <c r="Q127" s="16">
        <f t="shared" si="9"/>
        <v>0</v>
      </c>
      <c r="R127" s="16">
        <f t="shared" si="10"/>
        <v>0</v>
      </c>
      <c r="S127" s="16">
        <f t="shared" si="11"/>
        <v>0</v>
      </c>
      <c r="T127" s="16">
        <f t="shared" si="12"/>
        <v>0</v>
      </c>
      <c r="U127" s="16">
        <f t="shared" si="13"/>
        <v>0</v>
      </c>
      <c r="W127" s="16" t="str">
        <f t="shared" si="14"/>
        <v/>
      </c>
      <c r="X127" s="16" t="str">
        <f t="shared" si="15"/>
        <v/>
      </c>
      <c r="Y127" s="16" t="str">
        <f t="shared" si="16"/>
        <v/>
      </c>
      <c r="Z127" s="16" t="str">
        <f t="shared" si="17"/>
        <v/>
      </c>
    </row>
    <row r="128" spans="3:26" x14ac:dyDescent="0.2">
      <c r="C128" t="s">
        <v>206</v>
      </c>
      <c r="D128" s="15"/>
      <c r="E128" s="15"/>
      <c r="F128" s="15"/>
      <c r="G128" s="15"/>
      <c r="H128" s="15"/>
      <c r="I128" s="15"/>
      <c r="J128" s="15"/>
      <c r="K128" s="25"/>
      <c r="L128" s="25"/>
      <c r="M128" s="15"/>
      <c r="N128" s="15"/>
      <c r="O128" s="15"/>
      <c r="Q128" s="16">
        <f t="shared" si="9"/>
        <v>0</v>
      </c>
      <c r="R128" s="16">
        <f t="shared" si="10"/>
        <v>0</v>
      </c>
      <c r="S128" s="16">
        <f t="shared" si="11"/>
        <v>0</v>
      </c>
      <c r="T128" s="16">
        <f t="shared" si="12"/>
        <v>0</v>
      </c>
      <c r="U128" s="16">
        <f t="shared" si="13"/>
        <v>0</v>
      </c>
      <c r="W128" s="16" t="str">
        <f t="shared" si="14"/>
        <v/>
      </c>
      <c r="X128" s="16" t="str">
        <f t="shared" si="15"/>
        <v/>
      </c>
      <c r="Y128" s="16" t="str">
        <f t="shared" si="16"/>
        <v/>
      </c>
      <c r="Z128" s="16" t="str">
        <f t="shared" si="17"/>
        <v/>
      </c>
    </row>
    <row r="129" spans="3:26" x14ac:dyDescent="0.2">
      <c r="C129" t="s">
        <v>207</v>
      </c>
      <c r="D129" s="15"/>
      <c r="E129" s="15"/>
      <c r="F129" s="15"/>
      <c r="G129" s="15"/>
      <c r="H129" s="15"/>
      <c r="I129" s="15"/>
      <c r="J129" s="15"/>
      <c r="K129" s="25"/>
      <c r="L129" s="25"/>
      <c r="M129" s="15"/>
      <c r="N129" s="15"/>
      <c r="O129" s="15"/>
      <c r="Q129" s="16">
        <f t="shared" si="9"/>
        <v>0</v>
      </c>
      <c r="R129" s="16">
        <f t="shared" si="10"/>
        <v>0</v>
      </c>
      <c r="S129" s="16">
        <f t="shared" si="11"/>
        <v>0</v>
      </c>
      <c r="T129" s="16">
        <f t="shared" si="12"/>
        <v>0</v>
      </c>
      <c r="U129" s="16">
        <f t="shared" si="13"/>
        <v>0</v>
      </c>
      <c r="W129" s="16" t="str">
        <f t="shared" si="14"/>
        <v/>
      </c>
      <c r="X129" s="16" t="str">
        <f t="shared" si="15"/>
        <v/>
      </c>
      <c r="Y129" s="16" t="str">
        <f t="shared" si="16"/>
        <v/>
      </c>
      <c r="Z129" s="16" t="str">
        <f t="shared" si="17"/>
        <v/>
      </c>
    </row>
    <row r="130" spans="3:26" x14ac:dyDescent="0.2">
      <c r="C130" t="s">
        <v>208</v>
      </c>
      <c r="D130" s="15"/>
      <c r="E130" s="15"/>
      <c r="F130" s="15"/>
      <c r="G130" s="15"/>
      <c r="H130" s="15"/>
      <c r="I130" s="15"/>
      <c r="J130" s="15"/>
      <c r="K130" s="25"/>
      <c r="L130" s="25"/>
      <c r="M130" s="15"/>
      <c r="N130" s="15"/>
      <c r="O130" s="15"/>
      <c r="Q130" s="16">
        <f t="shared" si="9"/>
        <v>0</v>
      </c>
      <c r="R130" s="16">
        <f t="shared" si="10"/>
        <v>0</v>
      </c>
      <c r="S130" s="16">
        <f t="shared" si="11"/>
        <v>0</v>
      </c>
      <c r="T130" s="16">
        <f t="shared" si="12"/>
        <v>0</v>
      </c>
      <c r="U130" s="16">
        <f t="shared" si="13"/>
        <v>0</v>
      </c>
      <c r="W130" s="16" t="str">
        <f t="shared" si="14"/>
        <v/>
      </c>
      <c r="X130" s="16" t="str">
        <f t="shared" si="15"/>
        <v/>
      </c>
      <c r="Y130" s="16" t="str">
        <f t="shared" si="16"/>
        <v/>
      </c>
      <c r="Z130" s="16" t="str">
        <f t="shared" si="17"/>
        <v/>
      </c>
    </row>
    <row r="131" spans="3:26" x14ac:dyDescent="0.2">
      <c r="C131" t="s">
        <v>209</v>
      </c>
      <c r="D131" s="15"/>
      <c r="E131" s="15"/>
      <c r="F131" s="15"/>
      <c r="G131" s="15"/>
      <c r="H131" s="15"/>
      <c r="I131" s="15"/>
      <c r="J131" s="15"/>
      <c r="K131" s="25"/>
      <c r="L131" s="25"/>
      <c r="M131" s="15"/>
      <c r="N131" s="15"/>
      <c r="O131" s="15"/>
      <c r="Q131" s="16">
        <f t="shared" si="9"/>
        <v>0</v>
      </c>
      <c r="R131" s="16">
        <f t="shared" si="10"/>
        <v>0</v>
      </c>
      <c r="S131" s="16">
        <f t="shared" si="11"/>
        <v>0</v>
      </c>
      <c r="T131" s="16">
        <f t="shared" si="12"/>
        <v>0</v>
      </c>
      <c r="U131" s="16">
        <f t="shared" si="13"/>
        <v>0</v>
      </c>
      <c r="W131" s="16" t="str">
        <f t="shared" si="14"/>
        <v/>
      </c>
      <c r="X131" s="16" t="str">
        <f t="shared" si="15"/>
        <v/>
      </c>
      <c r="Y131" s="16" t="str">
        <f t="shared" si="16"/>
        <v/>
      </c>
      <c r="Z131" s="16" t="str">
        <f t="shared" si="17"/>
        <v/>
      </c>
    </row>
    <row r="132" spans="3:26" x14ac:dyDescent="0.2">
      <c r="C132" t="s">
        <v>210</v>
      </c>
      <c r="D132" s="15"/>
      <c r="E132" s="15"/>
      <c r="F132" s="15"/>
      <c r="G132" s="15"/>
      <c r="H132" s="15"/>
      <c r="I132" s="15"/>
      <c r="J132" s="15"/>
      <c r="K132" s="25"/>
      <c r="L132" s="25"/>
      <c r="M132" s="15"/>
      <c r="N132" s="15"/>
      <c r="O132" s="15"/>
      <c r="Q132" s="16">
        <f t="shared" si="9"/>
        <v>0</v>
      </c>
      <c r="R132" s="16">
        <f t="shared" si="10"/>
        <v>0</v>
      </c>
      <c r="S132" s="16">
        <f t="shared" si="11"/>
        <v>0</v>
      </c>
      <c r="T132" s="16">
        <f t="shared" si="12"/>
        <v>0</v>
      </c>
      <c r="U132" s="16">
        <f t="shared" si="13"/>
        <v>0</v>
      </c>
      <c r="W132" s="16" t="str">
        <f t="shared" si="14"/>
        <v/>
      </c>
      <c r="X132" s="16" t="str">
        <f t="shared" si="15"/>
        <v/>
      </c>
      <c r="Y132" s="16" t="str">
        <f t="shared" si="16"/>
        <v/>
      </c>
      <c r="Z132" s="16" t="str">
        <f t="shared" si="17"/>
        <v/>
      </c>
    </row>
    <row r="133" spans="3:26" x14ac:dyDescent="0.2">
      <c r="C133" t="s">
        <v>211</v>
      </c>
      <c r="D133" s="15"/>
      <c r="E133" s="15"/>
      <c r="F133" s="15"/>
      <c r="G133" s="15"/>
      <c r="H133" s="15"/>
      <c r="I133" s="15"/>
      <c r="J133" s="15"/>
      <c r="K133" s="25"/>
      <c r="L133" s="25"/>
      <c r="M133" s="15"/>
      <c r="N133" s="15"/>
      <c r="O133" s="15"/>
      <c r="Q133" s="16">
        <f t="shared" si="9"/>
        <v>0</v>
      </c>
      <c r="R133" s="16">
        <f t="shared" si="10"/>
        <v>0</v>
      </c>
      <c r="S133" s="16">
        <f t="shared" si="11"/>
        <v>0</v>
      </c>
      <c r="T133" s="16">
        <f t="shared" si="12"/>
        <v>0</v>
      </c>
      <c r="U133" s="16">
        <f t="shared" si="13"/>
        <v>0</v>
      </c>
      <c r="W133" s="16" t="str">
        <f t="shared" si="14"/>
        <v/>
      </c>
      <c r="X133" s="16" t="str">
        <f t="shared" si="15"/>
        <v/>
      </c>
      <c r="Y133" s="16" t="str">
        <f t="shared" si="16"/>
        <v/>
      </c>
      <c r="Z133" s="16" t="str">
        <f t="shared" si="17"/>
        <v/>
      </c>
    </row>
    <row r="134" spans="3:26" x14ac:dyDescent="0.2">
      <c r="C134" t="s">
        <v>107</v>
      </c>
      <c r="D134" s="15"/>
      <c r="E134" s="15"/>
      <c r="F134" s="15"/>
      <c r="G134" s="15"/>
      <c r="H134" s="15"/>
      <c r="I134" s="15"/>
      <c r="J134" s="15"/>
      <c r="K134" s="25"/>
      <c r="L134" s="25"/>
      <c r="M134" s="15"/>
      <c r="N134" s="15"/>
      <c r="O134" s="15"/>
      <c r="Q134" s="16">
        <f t="shared" si="9"/>
        <v>0</v>
      </c>
      <c r="R134" s="16">
        <f t="shared" si="10"/>
        <v>0</v>
      </c>
      <c r="S134" s="16">
        <f t="shared" si="11"/>
        <v>0</v>
      </c>
      <c r="T134" s="16">
        <f t="shared" si="12"/>
        <v>0</v>
      </c>
      <c r="U134" s="16">
        <f t="shared" si="13"/>
        <v>0</v>
      </c>
      <c r="W134" s="16" t="str">
        <f t="shared" si="14"/>
        <v/>
      </c>
      <c r="X134" s="16" t="str">
        <f t="shared" si="15"/>
        <v/>
      </c>
      <c r="Y134" s="16" t="str">
        <f t="shared" si="16"/>
        <v/>
      </c>
      <c r="Z134" s="16" t="str">
        <f t="shared" si="17"/>
        <v/>
      </c>
    </row>
  </sheetData>
  <sheetProtection algorithmName="SHA-512" hashValue="/9lZFt+VKpc6z4hAUhp3ykw4SWqZ1JYE7QUw0q78UFftWnIIpdE4dxtOmaBE9WTgzZ4NONJGMNxpmeBpvKBPwQ==" saltValue="Nb2It8kUI/37AEKHbPK5zQ==" spinCount="100000" sheet="1" objects="1" scenarios="1"/>
  <protectedRanges>
    <protectedRange sqref="D9:D12 D15 D34:O134" name="Range1"/>
  </protectedRanges>
  <mergeCells count="1">
    <mergeCell ref="I30:L30"/>
  </mergeCells>
  <phoneticPr fontId="9"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79998168889431442"/>
  </sheetPr>
  <dimension ref="A1:T74"/>
  <sheetViews>
    <sheetView showGridLines="0" topLeftCell="A9" zoomScale="115" zoomScaleNormal="115" workbookViewId="0">
      <selection activeCell="D28" sqref="D28"/>
    </sheetView>
  </sheetViews>
  <sheetFormatPr defaultColWidth="8.83203125" defaultRowHeight="12.75" x14ac:dyDescent="0.2"/>
  <cols>
    <col min="1" max="1" width="8.83203125" style="1"/>
    <col min="2" max="2" width="37.1640625" customWidth="1"/>
    <col min="3" max="3" width="32.83203125" customWidth="1"/>
    <col min="4" max="4" width="11.83203125" customWidth="1"/>
    <col min="5" max="5" width="2.83203125" customWidth="1"/>
    <col min="6" max="6" width="15.6640625" customWidth="1"/>
    <col min="7" max="7" width="2.83203125" customWidth="1"/>
    <col min="9" max="9" width="13.83203125" customWidth="1"/>
    <col min="10" max="10" width="13.6640625" customWidth="1"/>
    <col min="11" max="18" width="11.33203125" customWidth="1"/>
    <col min="19" max="21" width="12.33203125" customWidth="1"/>
    <col min="22" max="22" width="15" customWidth="1"/>
    <col min="23" max="23" width="14.1640625" bestFit="1" customWidth="1"/>
  </cols>
  <sheetData>
    <row r="1" spans="1:10" s="3" customFormat="1" x14ac:dyDescent="0.2">
      <c r="A1" s="2" t="s">
        <v>4</v>
      </c>
    </row>
    <row r="2" spans="1:10" s="3" customFormat="1" ht="11.25" x14ac:dyDescent="0.2">
      <c r="A2" s="3" t="s">
        <v>5</v>
      </c>
    </row>
    <row r="5" spans="1:10" s="7" customFormat="1" x14ac:dyDescent="0.2">
      <c r="A5" s="6" t="s">
        <v>13</v>
      </c>
    </row>
    <row r="15" spans="1:10" x14ac:dyDescent="0.2">
      <c r="E15" s="32"/>
      <c r="F15" s="33"/>
      <c r="G15" s="33"/>
      <c r="H15" s="33"/>
      <c r="I15" s="33"/>
      <c r="J15" s="33"/>
    </row>
    <row r="16" spans="1:10" x14ac:dyDescent="0.2">
      <c r="E16" s="34"/>
      <c r="F16" s="33"/>
      <c r="G16" s="33"/>
      <c r="H16" s="33"/>
      <c r="I16" s="33"/>
      <c r="J16" s="33"/>
    </row>
    <row r="17" spans="1:10" x14ac:dyDescent="0.2">
      <c r="E17" s="34"/>
      <c r="F17" s="33"/>
      <c r="G17" s="33"/>
      <c r="H17" s="33"/>
      <c r="I17" s="33"/>
      <c r="J17" s="33"/>
    </row>
    <row r="18" spans="1:10" x14ac:dyDescent="0.2">
      <c r="E18" s="34"/>
      <c r="F18" s="33"/>
      <c r="G18" s="33"/>
      <c r="H18" s="33"/>
      <c r="I18" s="33"/>
      <c r="J18" s="33"/>
    </row>
    <row r="19" spans="1:10" x14ac:dyDescent="0.2">
      <c r="E19" s="35"/>
      <c r="F19" s="33"/>
      <c r="G19" s="33"/>
      <c r="H19" s="33"/>
      <c r="I19" s="33"/>
      <c r="J19" s="33"/>
    </row>
    <row r="22" spans="1:10" s="7" customFormat="1" x14ac:dyDescent="0.2">
      <c r="A22" s="6" t="s">
        <v>18</v>
      </c>
    </row>
    <row r="24" spans="1:10" x14ac:dyDescent="0.2">
      <c r="D24" s="1" t="s">
        <v>38</v>
      </c>
      <c r="F24" s="1" t="s">
        <v>39</v>
      </c>
    </row>
    <row r="25" spans="1:10" x14ac:dyDescent="0.2">
      <c r="B25" s="1" t="s">
        <v>21</v>
      </c>
      <c r="D25" s="16" t="e">
        <f>(SUMIF(Input!W34:W134,"&lt;&gt;#DIV/0!",Input!W34:W134))/Input!$D$12</f>
        <v>#DIV/0!</v>
      </c>
      <c r="E25" s="10"/>
      <c r="F25" s="16" t="e">
        <f>(SUMIF(Input!X34:X134,"&lt;&gt;#DIV/0!",Input!X34:X134))/Input!$D$12</f>
        <v>#DIV/0!</v>
      </c>
      <c r="H25" t="s">
        <v>57</v>
      </c>
    </row>
    <row r="26" spans="1:10" x14ac:dyDescent="0.2">
      <c r="B26" s="1" t="s">
        <v>22</v>
      </c>
      <c r="D26" s="29" t="e">
        <f>(SUMIF(Input!Y34:Y134,"&lt;&gt;#DIV/0!",Input!Y34:Y134))/Input!$D$10</f>
        <v>#DIV/0!</v>
      </c>
      <c r="E26" s="10"/>
      <c r="F26" s="29" t="e">
        <f>(SUMIF(Input!Z34:Z134,"&lt;&gt;#DIV/0!",Input!Z34:Z134))/Input!$D$10</f>
        <v>#DIV/0!</v>
      </c>
      <c r="H26" t="s">
        <v>58</v>
      </c>
    </row>
    <row r="27" spans="1:10" x14ac:dyDescent="0.2">
      <c r="B27" s="1"/>
      <c r="E27" s="10"/>
    </row>
    <row r="28" spans="1:10" x14ac:dyDescent="0.2">
      <c r="B28" s="1" t="s">
        <v>216</v>
      </c>
      <c r="D28" s="15"/>
      <c r="E28" s="10"/>
      <c r="F28" s="15"/>
      <c r="H28" t="s">
        <v>57</v>
      </c>
    </row>
    <row r="29" spans="1:10" x14ac:dyDescent="0.2">
      <c r="B29" s="1" t="s">
        <v>217</v>
      </c>
      <c r="D29" s="15"/>
      <c r="E29" s="10"/>
      <c r="F29" s="15"/>
      <c r="H29" t="s">
        <v>58</v>
      </c>
    </row>
    <row r="30" spans="1:10" ht="11.25" x14ac:dyDescent="0.2">
      <c r="A30"/>
    </row>
    <row r="31" spans="1:10" x14ac:dyDescent="0.2">
      <c r="B31" s="1" t="s">
        <v>320</v>
      </c>
      <c r="D31" s="31"/>
      <c r="E31" s="10"/>
      <c r="F31" s="15"/>
      <c r="H31" t="s">
        <v>57</v>
      </c>
    </row>
    <row r="32" spans="1:10" x14ac:dyDescent="0.2">
      <c r="B32" s="1" t="s">
        <v>319</v>
      </c>
      <c r="D32" s="31"/>
      <c r="E32" s="10"/>
      <c r="F32" s="15"/>
      <c r="H32" t="s">
        <v>58</v>
      </c>
    </row>
    <row r="33" spans="1:16" x14ac:dyDescent="0.2">
      <c r="B33" s="1"/>
    </row>
    <row r="34" spans="1:16" x14ac:dyDescent="0.2">
      <c r="B34" s="1" t="s">
        <v>93</v>
      </c>
      <c r="D34" s="87"/>
      <c r="E34" s="88"/>
      <c r="F34" s="88"/>
      <c r="G34" s="88"/>
      <c r="H34" s="88"/>
      <c r="I34" s="88"/>
      <c r="J34" s="88"/>
      <c r="K34" s="88"/>
      <c r="L34" s="88"/>
      <c r="M34" s="89"/>
    </row>
    <row r="35" spans="1:16" x14ac:dyDescent="0.2">
      <c r="B35" s="10" t="s">
        <v>92</v>
      </c>
      <c r="D35" s="13"/>
    </row>
    <row r="36" spans="1:16" x14ac:dyDescent="0.2">
      <c r="B36" s="1" t="s">
        <v>45</v>
      </c>
      <c r="D36" s="30" t="e">
        <f>Input!D13</f>
        <v>#DIV/0!</v>
      </c>
    </row>
    <row r="38" spans="1:16" s="7" customFormat="1" x14ac:dyDescent="0.2">
      <c r="A38" s="6" t="s">
        <v>101</v>
      </c>
    </row>
    <row r="40" spans="1:16" x14ac:dyDescent="0.2">
      <c r="B40" s="1" t="s">
        <v>0</v>
      </c>
      <c r="C40" s="1" t="s">
        <v>46</v>
      </c>
      <c r="D40" t="s">
        <v>54</v>
      </c>
      <c r="O40" t="s">
        <v>19</v>
      </c>
      <c r="P40" s="11" t="s">
        <v>20</v>
      </c>
    </row>
    <row r="41" spans="1:16" x14ac:dyDescent="0.2">
      <c r="B41" t="s">
        <v>315</v>
      </c>
      <c r="C41" s="1" t="s">
        <v>47</v>
      </c>
    </row>
    <row r="46" spans="1:16" x14ac:dyDescent="0.2">
      <c r="C46" s="1" t="s">
        <v>48</v>
      </c>
      <c r="D46" s="14" t="s">
        <v>49</v>
      </c>
    </row>
    <row r="47" spans="1:16" x14ac:dyDescent="0.2">
      <c r="D47" s="14" t="s">
        <v>50</v>
      </c>
      <c r="N47" s="11"/>
    </row>
    <row r="48" spans="1:16" x14ac:dyDescent="0.2">
      <c r="D48" s="14" t="s">
        <v>51</v>
      </c>
    </row>
    <row r="49" spans="2:4" x14ac:dyDescent="0.2">
      <c r="D49" s="14" t="s">
        <v>52</v>
      </c>
    </row>
    <row r="50" spans="2:4" x14ac:dyDescent="0.2">
      <c r="D50" s="14" t="s">
        <v>53</v>
      </c>
    </row>
    <row r="52" spans="2:4" x14ac:dyDescent="0.2">
      <c r="B52" s="1" t="s">
        <v>1</v>
      </c>
      <c r="C52" s="1" t="s">
        <v>46</v>
      </c>
      <c r="D52" t="s">
        <v>95</v>
      </c>
    </row>
    <row r="53" spans="2:4" x14ac:dyDescent="0.2">
      <c r="B53" t="s">
        <v>316</v>
      </c>
      <c r="C53" s="1" t="s">
        <v>47</v>
      </c>
    </row>
    <row r="58" spans="2:4" x14ac:dyDescent="0.2">
      <c r="C58" s="1" t="s">
        <v>48</v>
      </c>
      <c r="D58" s="14" t="s">
        <v>99</v>
      </c>
    </row>
    <row r="59" spans="2:4" x14ac:dyDescent="0.2">
      <c r="D59" s="14" t="s">
        <v>96</v>
      </c>
    </row>
    <row r="60" spans="2:4" x14ac:dyDescent="0.2">
      <c r="D60" s="14" t="s">
        <v>97</v>
      </c>
    </row>
    <row r="61" spans="2:4" x14ac:dyDescent="0.2">
      <c r="D61" s="14" t="s">
        <v>98</v>
      </c>
    </row>
    <row r="62" spans="2:4" x14ac:dyDescent="0.2">
      <c r="D62" s="14" t="s">
        <v>55</v>
      </c>
    </row>
    <row r="63" spans="2:4" x14ac:dyDescent="0.2">
      <c r="D63" s="14"/>
    </row>
    <row r="64" spans="2:4" x14ac:dyDescent="0.2">
      <c r="C64" s="1"/>
    </row>
    <row r="65" spans="1:20" s="13" customFormat="1" x14ac:dyDescent="0.2">
      <c r="B65" s="6" t="s">
        <v>44</v>
      </c>
      <c r="C65" s="7"/>
      <c r="D65" s="7"/>
      <c r="E65" s="7"/>
      <c r="F65" s="7"/>
      <c r="G65" s="7"/>
      <c r="H65" s="7"/>
      <c r="I65" s="7"/>
      <c r="J65" s="7"/>
      <c r="K65" s="7"/>
      <c r="L65" s="7"/>
      <c r="M65" s="7"/>
      <c r="N65" s="7"/>
      <c r="O65" s="7"/>
      <c r="P65" s="7"/>
      <c r="Q65" s="7"/>
      <c r="R65" s="7"/>
      <c r="S65" s="7"/>
      <c r="T65" s="7"/>
    </row>
    <row r="66" spans="1:20" s="13" customFormat="1" x14ac:dyDescent="0.2">
      <c r="A66" s="17"/>
      <c r="B66" s="7"/>
      <c r="C66" s="7"/>
      <c r="D66" s="7"/>
      <c r="E66" s="7"/>
      <c r="F66" s="7"/>
      <c r="G66" s="7"/>
      <c r="H66" s="7"/>
      <c r="I66" s="7"/>
      <c r="J66" s="7"/>
      <c r="K66" s="7"/>
      <c r="L66" s="7"/>
      <c r="M66" s="7"/>
      <c r="N66" s="7"/>
      <c r="O66" s="7"/>
      <c r="P66" s="7"/>
      <c r="Q66" s="7"/>
      <c r="R66" s="7"/>
      <c r="S66" s="7"/>
      <c r="T66" s="7"/>
    </row>
    <row r="67" spans="1:20" ht="12.75" customHeight="1" x14ac:dyDescent="0.2">
      <c r="B67" s="7"/>
      <c r="C67" s="26" t="s">
        <v>409</v>
      </c>
      <c r="D67" s="7"/>
      <c r="E67" s="7"/>
      <c r="F67" s="7"/>
      <c r="G67" s="7"/>
      <c r="H67" s="7"/>
      <c r="I67" s="7"/>
      <c r="J67" s="7"/>
      <c r="K67" s="7"/>
      <c r="L67" s="7"/>
      <c r="M67" s="7"/>
      <c r="N67" s="7"/>
      <c r="O67" s="7"/>
      <c r="P67" s="7"/>
      <c r="Q67" s="7"/>
      <c r="R67" s="7"/>
      <c r="S67" s="7"/>
      <c r="T67" s="7"/>
    </row>
    <row r="68" spans="1:20" x14ac:dyDescent="0.2">
      <c r="B68" s="7"/>
      <c r="C68" s="27" t="s">
        <v>313</v>
      </c>
      <c r="D68" s="7"/>
      <c r="E68" s="7"/>
      <c r="F68" s="7"/>
      <c r="G68" s="7"/>
      <c r="H68" s="7"/>
      <c r="I68" s="7"/>
      <c r="J68" s="7"/>
      <c r="K68" s="7"/>
      <c r="L68" s="7"/>
      <c r="M68" s="7"/>
      <c r="N68" s="7"/>
      <c r="O68" s="7"/>
      <c r="P68" s="7"/>
      <c r="Q68" s="7"/>
      <c r="R68" s="7"/>
      <c r="S68" s="7"/>
      <c r="T68" s="7"/>
    </row>
    <row r="69" spans="1:20" x14ac:dyDescent="0.2">
      <c r="B69" s="7"/>
      <c r="C69" s="27" t="s">
        <v>250</v>
      </c>
      <c r="D69" s="7"/>
      <c r="E69" s="7"/>
      <c r="F69" s="7"/>
      <c r="G69" s="7"/>
      <c r="H69" s="7"/>
      <c r="I69" s="7"/>
      <c r="J69" s="7"/>
      <c r="K69" s="7"/>
      <c r="L69" s="7"/>
      <c r="M69" s="7"/>
      <c r="N69" s="7"/>
      <c r="O69" s="7"/>
      <c r="P69" s="7"/>
      <c r="Q69" s="7"/>
      <c r="R69" s="7"/>
      <c r="S69" s="7"/>
      <c r="T69" s="7"/>
    </row>
    <row r="70" spans="1:20" x14ac:dyDescent="0.2">
      <c r="B70" s="7"/>
      <c r="C70" s="26" t="s">
        <v>251</v>
      </c>
      <c r="D70" s="7"/>
      <c r="E70" s="7"/>
      <c r="F70" s="7"/>
      <c r="G70" s="7"/>
      <c r="H70" s="7"/>
      <c r="I70" s="7"/>
      <c r="J70" s="7"/>
      <c r="K70" s="7"/>
      <c r="L70" s="7"/>
      <c r="M70" s="7"/>
      <c r="N70" s="7"/>
      <c r="O70" s="7"/>
      <c r="P70" s="7"/>
      <c r="Q70" s="7"/>
      <c r="R70" s="7"/>
      <c r="S70" s="7"/>
      <c r="T70" s="7"/>
    </row>
    <row r="71" spans="1:20" x14ac:dyDescent="0.2">
      <c r="B71" s="7"/>
      <c r="C71" s="26" t="s">
        <v>91</v>
      </c>
      <c r="D71" s="7"/>
      <c r="E71" s="7"/>
      <c r="F71" s="7"/>
      <c r="G71" s="7"/>
      <c r="H71" s="7"/>
      <c r="I71" s="7"/>
      <c r="J71" s="7"/>
      <c r="K71" s="7"/>
      <c r="L71" s="7"/>
      <c r="M71" s="7"/>
      <c r="N71" s="7"/>
      <c r="O71" s="7"/>
      <c r="P71" s="7"/>
      <c r="Q71" s="7"/>
      <c r="R71" s="7"/>
      <c r="S71" s="7"/>
      <c r="T71" s="7"/>
    </row>
    <row r="72" spans="1:20" x14ac:dyDescent="0.2">
      <c r="B72" s="7"/>
      <c r="C72" s="7" t="s">
        <v>317</v>
      </c>
      <c r="D72" s="7"/>
      <c r="E72" s="7"/>
      <c r="F72" s="7"/>
      <c r="G72" s="7"/>
      <c r="H72" s="7"/>
      <c r="I72" s="7"/>
      <c r="J72" s="7"/>
      <c r="K72" s="7"/>
      <c r="L72" s="7"/>
      <c r="M72" s="7"/>
      <c r="N72" s="7"/>
      <c r="O72" s="7"/>
      <c r="P72" s="7"/>
      <c r="Q72" s="7"/>
      <c r="R72" s="7"/>
      <c r="S72" s="7"/>
      <c r="T72" s="7"/>
    </row>
    <row r="73" spans="1:20" x14ac:dyDescent="0.2">
      <c r="B73" s="7"/>
      <c r="C73" s="7" t="s">
        <v>318</v>
      </c>
      <c r="D73" s="7"/>
      <c r="E73" s="7"/>
      <c r="F73" s="7"/>
      <c r="G73" s="7"/>
      <c r="H73" s="7"/>
      <c r="I73" s="7"/>
      <c r="J73" s="7"/>
      <c r="K73" s="7"/>
      <c r="L73" s="7"/>
      <c r="M73" s="7"/>
      <c r="N73" s="7"/>
      <c r="O73" s="7"/>
      <c r="P73" s="7"/>
      <c r="Q73" s="7"/>
      <c r="R73" s="7"/>
      <c r="S73" s="7"/>
      <c r="T73" s="7"/>
    </row>
    <row r="74" spans="1:20" x14ac:dyDescent="0.2">
      <c r="B74" s="7"/>
      <c r="C74" s="7"/>
      <c r="D74" s="7"/>
      <c r="E74" s="7"/>
      <c r="F74" s="7"/>
      <c r="G74" s="7"/>
      <c r="H74" s="7"/>
      <c r="I74" s="7"/>
      <c r="J74" s="7"/>
      <c r="K74" s="7"/>
      <c r="L74" s="7"/>
      <c r="M74" s="7"/>
      <c r="N74" s="7"/>
      <c r="O74" s="7"/>
      <c r="P74" s="7"/>
      <c r="Q74" s="7"/>
      <c r="R74" s="7"/>
      <c r="S74" s="7"/>
      <c r="T74" s="7"/>
    </row>
  </sheetData>
  <sheetProtection algorithmName="SHA-512" hashValue="d4dlarxLkL5BgGHE9vxWt5a31bQsjbdpM8yABGzQ4abXR5/BXofkDd5y0uJ4bjdRHJQry1xsSdR7byaxvXAgPw==" saltValue="oL0epflbOo3IuMrSQ2rlAQ==" spinCount="100000" sheet="1" objects="1" scenarios="1"/>
  <protectedRanges>
    <protectedRange sqref="D28:D30 F28:F29 F31:F32 D34:M34" name="Range1"/>
  </protectedRanges>
  <mergeCells count="1">
    <mergeCell ref="D34:M34"/>
  </mergeCells>
  <phoneticPr fontId="9" type="noConversion"/>
  <hyperlinks>
    <hyperlink ref="P40" r:id="rId1" xr:uid="{00000000-0004-0000-0700-000000000000}"/>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79998168889431442"/>
  </sheetPr>
  <dimension ref="A1:J39"/>
  <sheetViews>
    <sheetView showGridLines="0" zoomScaleNormal="100" workbookViewId="0">
      <selection activeCell="C23" sqref="C23"/>
    </sheetView>
  </sheetViews>
  <sheetFormatPr defaultColWidth="8.83203125" defaultRowHeight="12.75" x14ac:dyDescent="0.2"/>
  <cols>
    <col min="1" max="1" width="8.83203125" style="1"/>
    <col min="2" max="2" width="67.33203125" customWidth="1"/>
    <col min="3" max="6" width="24.33203125" customWidth="1"/>
    <col min="7" max="9" width="23.33203125" customWidth="1"/>
    <col min="10" max="10" width="36.5" customWidth="1"/>
    <col min="11" max="11" width="23.33203125" customWidth="1"/>
    <col min="12" max="14" width="28.33203125" bestFit="1" customWidth="1"/>
  </cols>
  <sheetData>
    <row r="1" spans="1:1" s="3" customFormat="1" x14ac:dyDescent="0.2">
      <c r="A1" s="2" t="s">
        <v>4</v>
      </c>
    </row>
    <row r="2" spans="1:1" s="3" customFormat="1" ht="11.25" x14ac:dyDescent="0.2">
      <c r="A2" s="3" t="s">
        <v>6</v>
      </c>
    </row>
    <row r="5" spans="1:1" s="7" customFormat="1" x14ac:dyDescent="0.2">
      <c r="A5" s="6" t="s">
        <v>13</v>
      </c>
    </row>
    <row r="21" spans="1:5" s="7" customFormat="1" x14ac:dyDescent="0.2">
      <c r="A21" s="6" t="s">
        <v>18</v>
      </c>
    </row>
    <row r="23" spans="1:5" x14ac:dyDescent="0.2">
      <c r="B23" t="s">
        <v>26</v>
      </c>
      <c r="C23" s="28" t="e">
        <f>C28/Input!D10</f>
        <v>#DIV/0!</v>
      </c>
      <c r="D23" t="s">
        <v>23</v>
      </c>
    </row>
    <row r="24" spans="1:5" x14ac:dyDescent="0.2">
      <c r="B24" t="s">
        <v>27</v>
      </c>
      <c r="C24" s="28" t="e">
        <f>C29/Input!D10</f>
        <v>#DIV/0!</v>
      </c>
      <c r="D24" t="s">
        <v>23</v>
      </c>
      <c r="E24" s="17"/>
    </row>
    <row r="26" spans="1:5" s="7" customFormat="1" x14ac:dyDescent="0.2">
      <c r="A26" s="6" t="s">
        <v>25</v>
      </c>
    </row>
    <row r="28" spans="1:5" x14ac:dyDescent="0.2">
      <c r="B28" t="s">
        <v>111</v>
      </c>
      <c r="C28" s="16">
        <f>SUM(Input!Q34:Q134)</f>
        <v>0</v>
      </c>
      <c r="D28" t="s">
        <v>63</v>
      </c>
    </row>
    <row r="29" spans="1:5" x14ac:dyDescent="0.2">
      <c r="B29" t="s">
        <v>112</v>
      </c>
      <c r="C29" s="16">
        <f>SUM(Input!R34:R134)</f>
        <v>0</v>
      </c>
      <c r="D29" t="s">
        <v>63</v>
      </c>
    </row>
    <row r="30" spans="1:5" ht="11.25" x14ac:dyDescent="0.2">
      <c r="A30"/>
    </row>
    <row r="31" spans="1:5" x14ac:dyDescent="0.2">
      <c r="B31" s="10" t="s">
        <v>115</v>
      </c>
    </row>
    <row r="32" spans="1:5" x14ac:dyDescent="0.2">
      <c r="B32" s="10"/>
    </row>
    <row r="33" spans="1:10" s="13" customFormat="1" x14ac:dyDescent="0.2">
      <c r="B33" s="6" t="s">
        <v>44</v>
      </c>
      <c r="C33" s="7"/>
      <c r="D33" s="7"/>
      <c r="E33" s="7"/>
      <c r="F33" s="7"/>
      <c r="G33" s="7"/>
      <c r="H33" s="7"/>
      <c r="I33" s="7"/>
      <c r="J33" s="7"/>
    </row>
    <row r="34" spans="1:10" s="13" customFormat="1" x14ac:dyDescent="0.2">
      <c r="A34" s="17"/>
      <c r="B34" s="6"/>
      <c r="C34" s="7"/>
      <c r="D34" s="7"/>
      <c r="E34" s="7"/>
      <c r="F34" s="7"/>
      <c r="G34" s="7"/>
      <c r="H34" s="7"/>
      <c r="I34" s="7"/>
      <c r="J34" s="7"/>
    </row>
    <row r="35" spans="1:10" s="13" customFormat="1" ht="12.75" customHeight="1" x14ac:dyDescent="0.2">
      <c r="A35" s="17"/>
      <c r="B35" s="7"/>
      <c r="C35" s="90" t="s">
        <v>256</v>
      </c>
      <c r="D35" s="90"/>
      <c r="E35" s="90"/>
      <c r="F35" s="90"/>
      <c r="G35" s="90"/>
      <c r="H35" s="90"/>
      <c r="I35" s="90"/>
      <c r="J35" s="90"/>
    </row>
    <row r="36" spans="1:10" s="13" customFormat="1" ht="12.75" customHeight="1" x14ac:dyDescent="0.2">
      <c r="A36" s="17"/>
      <c r="B36" s="7"/>
      <c r="C36" s="91" t="s">
        <v>252</v>
      </c>
      <c r="D36" s="91"/>
      <c r="E36" s="91"/>
      <c r="F36" s="91"/>
      <c r="G36" s="91"/>
      <c r="H36" s="91"/>
      <c r="I36" s="91"/>
      <c r="J36" s="91"/>
    </row>
    <row r="37" spans="1:10" s="13" customFormat="1" ht="27" customHeight="1" x14ac:dyDescent="0.2">
      <c r="A37" s="17"/>
      <c r="B37" s="7"/>
      <c r="C37" s="90" t="s">
        <v>117</v>
      </c>
      <c r="D37" s="90"/>
      <c r="E37" s="90"/>
      <c r="F37" s="90"/>
      <c r="G37" s="90"/>
      <c r="H37" s="90"/>
      <c r="I37" s="90"/>
      <c r="J37" s="90"/>
    </row>
    <row r="38" spans="1:10" s="13" customFormat="1" x14ac:dyDescent="0.2">
      <c r="A38" s="17"/>
      <c r="B38" s="7"/>
      <c r="C38" s="7"/>
      <c r="D38" s="7"/>
      <c r="E38" s="7"/>
      <c r="F38" s="7"/>
      <c r="G38" s="7"/>
      <c r="H38" s="7"/>
      <c r="I38" s="7"/>
      <c r="J38" s="7"/>
    </row>
    <row r="39" spans="1:10" s="13" customFormat="1" x14ac:dyDescent="0.2">
      <c r="A39" s="17"/>
    </row>
  </sheetData>
  <sheetProtection algorithmName="SHA-512" hashValue="YB6T3OW7jJU3cJHMQHtRMyoTLTUBGYVzFgneZnBnM21tIkHDD58KjGWnvGuFEE7ZUScBdDtLG3ibRs5hCOp2cA==" saltValue="ypZrUmsFl6ovcw2FixxzgA==" spinCount="100000" sheet="1" objects="1" scenarios="1"/>
  <mergeCells count="3">
    <mergeCell ref="C35:J35"/>
    <mergeCell ref="C36:J36"/>
    <mergeCell ref="C37:J37"/>
  </mergeCells>
  <phoneticPr fontId="9"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79998168889431442"/>
  </sheetPr>
  <dimension ref="A1:V31"/>
  <sheetViews>
    <sheetView showGridLines="0" zoomScaleNormal="100" workbookViewId="0">
      <selection activeCell="J20" sqref="J20"/>
    </sheetView>
  </sheetViews>
  <sheetFormatPr defaultColWidth="8.83203125" defaultRowHeight="12.75" x14ac:dyDescent="0.2"/>
  <cols>
    <col min="1" max="1" width="8.83203125" style="1"/>
    <col min="2" max="2" width="37.1640625" customWidth="1"/>
    <col min="3" max="3" width="14.1640625" customWidth="1"/>
  </cols>
  <sheetData>
    <row r="1" spans="1:4" s="3" customFormat="1" x14ac:dyDescent="0.2">
      <c r="A1" s="2" t="s">
        <v>4</v>
      </c>
    </row>
    <row r="2" spans="1:4" s="3" customFormat="1" ht="11.25" x14ac:dyDescent="0.2">
      <c r="A2" s="3" t="s">
        <v>14</v>
      </c>
    </row>
    <row r="5" spans="1:4" s="7" customFormat="1" x14ac:dyDescent="0.2">
      <c r="A5" s="6" t="s">
        <v>13</v>
      </c>
    </row>
    <row r="16" spans="1:4" x14ac:dyDescent="0.2">
      <c r="D16" s="1"/>
    </row>
    <row r="18" spans="1:22" s="7" customFormat="1" x14ac:dyDescent="0.2">
      <c r="A18" s="6" t="s">
        <v>18</v>
      </c>
    </row>
    <row r="20" spans="1:22" x14ac:dyDescent="0.2">
      <c r="B20" t="s">
        <v>28</v>
      </c>
      <c r="G20" s="28" t="e">
        <f>G24/Input!D10</f>
        <v>#DIV/0!</v>
      </c>
      <c r="H20" t="s">
        <v>23</v>
      </c>
    </row>
    <row r="22" spans="1:22" s="7" customFormat="1" x14ac:dyDescent="0.2">
      <c r="A22" s="6" t="s">
        <v>25</v>
      </c>
    </row>
    <row r="24" spans="1:22" x14ac:dyDescent="0.2">
      <c r="B24" t="s">
        <v>62</v>
      </c>
      <c r="G24" s="16">
        <f>SUM(Input!S34:S134)</f>
        <v>0</v>
      </c>
      <c r="H24" t="s">
        <v>63</v>
      </c>
    </row>
    <row r="26" spans="1:22" s="13" customFormat="1" x14ac:dyDescent="0.2">
      <c r="B26" s="6" t="s">
        <v>44</v>
      </c>
      <c r="C26" s="7"/>
      <c r="D26" s="7"/>
      <c r="E26" s="7"/>
      <c r="F26" s="7"/>
      <c r="G26" s="7"/>
      <c r="H26" s="7"/>
      <c r="I26" s="7"/>
      <c r="J26" s="7"/>
      <c r="K26" s="7"/>
      <c r="L26" s="7"/>
      <c r="M26" s="7"/>
      <c r="N26" s="7"/>
      <c r="O26" s="7"/>
      <c r="P26" s="7"/>
      <c r="Q26" s="7"/>
      <c r="R26" s="7"/>
      <c r="S26" s="7"/>
      <c r="T26" s="7"/>
      <c r="U26" s="7"/>
      <c r="V26" s="7"/>
    </row>
    <row r="27" spans="1:22" x14ac:dyDescent="0.2">
      <c r="B27" s="7"/>
      <c r="C27" s="7" t="s">
        <v>257</v>
      </c>
      <c r="D27" s="7"/>
      <c r="E27" s="7"/>
      <c r="F27" s="7"/>
      <c r="G27" s="7"/>
      <c r="H27" s="7"/>
      <c r="I27" s="7"/>
      <c r="J27" s="7"/>
      <c r="K27" s="7"/>
      <c r="L27" s="7"/>
      <c r="M27" s="7"/>
      <c r="N27" s="7"/>
      <c r="O27" s="7"/>
      <c r="P27" s="7"/>
      <c r="Q27" s="7"/>
      <c r="R27" s="7"/>
      <c r="S27" s="7"/>
      <c r="T27" s="7"/>
      <c r="U27" s="7"/>
      <c r="V27" s="7"/>
    </row>
    <row r="28" spans="1:22" x14ac:dyDescent="0.2">
      <c r="B28" s="7"/>
      <c r="C28" s="7" t="s">
        <v>60</v>
      </c>
      <c r="D28" s="7"/>
      <c r="E28" s="7"/>
      <c r="F28" s="7"/>
      <c r="G28" s="7"/>
      <c r="H28" s="7"/>
      <c r="I28" s="7"/>
      <c r="J28" s="7"/>
      <c r="K28" s="7"/>
      <c r="L28" s="7"/>
      <c r="M28" s="7"/>
      <c r="N28" s="7"/>
      <c r="O28" s="7"/>
      <c r="P28" s="7"/>
      <c r="Q28" s="7"/>
      <c r="R28" s="7"/>
      <c r="S28" s="7"/>
      <c r="T28" s="7"/>
      <c r="U28" s="7"/>
      <c r="V28" s="7"/>
    </row>
    <row r="29" spans="1:22" x14ac:dyDescent="0.2">
      <c r="B29" s="7"/>
      <c r="C29" s="7" t="s">
        <v>121</v>
      </c>
      <c r="D29" s="7"/>
      <c r="E29" s="7"/>
      <c r="F29" s="7"/>
      <c r="G29" s="7"/>
      <c r="H29" s="7"/>
      <c r="I29" s="7"/>
      <c r="J29" s="7"/>
      <c r="K29" s="7"/>
      <c r="L29" s="7"/>
      <c r="M29" s="7"/>
      <c r="N29" s="7"/>
      <c r="O29" s="7"/>
      <c r="P29" s="7"/>
      <c r="Q29" s="7"/>
      <c r="R29" s="7"/>
      <c r="S29" s="7"/>
      <c r="T29" s="7"/>
      <c r="U29" s="7"/>
      <c r="V29" s="7"/>
    </row>
    <row r="30" spans="1:22" x14ac:dyDescent="0.2">
      <c r="B30" s="7"/>
      <c r="C30" s="7" t="s">
        <v>61</v>
      </c>
      <c r="D30" s="7"/>
      <c r="E30" s="7"/>
      <c r="F30" s="7"/>
      <c r="G30" s="7"/>
      <c r="H30" s="7"/>
      <c r="I30" s="7"/>
      <c r="J30" s="7"/>
      <c r="K30" s="7"/>
      <c r="L30" s="7"/>
      <c r="M30" s="7"/>
      <c r="N30" s="7"/>
      <c r="O30" s="7"/>
      <c r="P30" s="7"/>
      <c r="Q30" s="7"/>
      <c r="R30" s="7"/>
      <c r="S30" s="7"/>
      <c r="T30" s="7"/>
      <c r="U30" s="7"/>
      <c r="V30" s="7"/>
    </row>
    <row r="31" spans="1:22" x14ac:dyDescent="0.2">
      <c r="B31" s="7"/>
      <c r="C31" s="7"/>
      <c r="D31" s="7"/>
      <c r="E31" s="7"/>
      <c r="F31" s="7"/>
      <c r="G31" s="7"/>
      <c r="H31" s="7"/>
      <c r="I31" s="7"/>
      <c r="J31" s="7"/>
      <c r="K31" s="7"/>
      <c r="L31" s="7"/>
      <c r="M31" s="7"/>
      <c r="N31" s="7"/>
      <c r="O31" s="7"/>
      <c r="P31" s="7"/>
      <c r="Q31" s="7"/>
      <c r="R31" s="7"/>
      <c r="S31" s="7"/>
      <c r="T31" s="7"/>
      <c r="U31" s="7"/>
      <c r="V31" s="7"/>
    </row>
  </sheetData>
  <sheetProtection algorithmName="SHA-512" hashValue="8kVrT/G4tQY+/Vr1F+Dk9M4m2OZ0R/ZO8fB1JbCd17NasaMy9nCQ23vmQAB+8I2eb0P8GCdR3UtUscEnX5XaGw==" saltValue="68eppDRp2Ym91NEVpDQhnQ==" spinCount="100000" sheet="1" objects="1" scenarios="1"/>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sheetPr>
  <dimension ref="A1:S53"/>
  <sheetViews>
    <sheetView showGridLines="0" zoomScaleNormal="100" workbookViewId="0">
      <selection activeCell="D24" sqref="D24"/>
    </sheetView>
  </sheetViews>
  <sheetFormatPr defaultColWidth="8.83203125" defaultRowHeight="12.75" x14ac:dyDescent="0.2"/>
  <cols>
    <col min="1" max="1" width="8.83203125" style="1"/>
    <col min="2" max="2" width="31.1640625" customWidth="1"/>
    <col min="3" max="3" width="111.5" customWidth="1"/>
    <col min="4" max="4" width="24.1640625" customWidth="1"/>
    <col min="8" max="8" width="14.6640625" customWidth="1"/>
    <col min="11" max="11" width="20.33203125" customWidth="1"/>
    <col min="12" max="12" width="17.33203125" customWidth="1"/>
  </cols>
  <sheetData>
    <row r="1" spans="1:1" s="3" customFormat="1" x14ac:dyDescent="0.2">
      <c r="A1" s="2" t="s">
        <v>4</v>
      </c>
    </row>
    <row r="2" spans="1:1" s="3" customFormat="1" ht="11.25" x14ac:dyDescent="0.2">
      <c r="A2" s="3" t="s">
        <v>10</v>
      </c>
    </row>
    <row r="5" spans="1:1" s="7" customFormat="1" x14ac:dyDescent="0.2">
      <c r="A5" s="6" t="s">
        <v>13</v>
      </c>
    </row>
    <row r="21" spans="1:19" s="7" customFormat="1" x14ac:dyDescent="0.2">
      <c r="A21" s="6" t="s">
        <v>18</v>
      </c>
    </row>
    <row r="24" spans="1:19" x14ac:dyDescent="0.2">
      <c r="B24" t="s">
        <v>32</v>
      </c>
      <c r="D24" s="15"/>
      <c r="E24" t="s">
        <v>33</v>
      </c>
      <c r="F24" s="1"/>
      <c r="I24" s="15"/>
      <c r="J24" t="s">
        <v>23</v>
      </c>
      <c r="K24" s="15"/>
      <c r="L24" t="s">
        <v>33</v>
      </c>
      <c r="R24" s="12" t="s">
        <v>29</v>
      </c>
      <c r="S24" s="12" t="s">
        <v>40</v>
      </c>
    </row>
    <row r="25" spans="1:19" x14ac:dyDescent="0.2">
      <c r="R25" s="12" t="s">
        <v>30</v>
      </c>
      <c r="S25" s="12" t="s">
        <v>41</v>
      </c>
    </row>
    <row r="26" spans="1:19" x14ac:dyDescent="0.2">
      <c r="B26" t="s">
        <v>31</v>
      </c>
      <c r="D26" s="15"/>
      <c r="E26" t="s">
        <v>33</v>
      </c>
      <c r="R26" s="12" t="s">
        <v>394</v>
      </c>
      <c r="S26" s="12" t="s">
        <v>42</v>
      </c>
    </row>
    <row r="27" spans="1:19" x14ac:dyDescent="0.2">
      <c r="R27" s="12" t="s">
        <v>395</v>
      </c>
    </row>
    <row r="29" spans="1:19" s="13" customFormat="1" x14ac:dyDescent="0.2">
      <c r="B29" s="6" t="s">
        <v>44</v>
      </c>
      <c r="C29" s="7"/>
    </row>
    <row r="30" spans="1:19" x14ac:dyDescent="0.2">
      <c r="B30" s="7"/>
      <c r="C30" s="7"/>
    </row>
    <row r="31" spans="1:19" x14ac:dyDescent="0.2">
      <c r="B31" s="7"/>
      <c r="C31" s="7" t="s">
        <v>65</v>
      </c>
    </row>
    <row r="32" spans="1:19" x14ac:dyDescent="0.2">
      <c r="B32" s="22"/>
      <c r="C32" s="7" t="s">
        <v>120</v>
      </c>
    </row>
    <row r="33" spans="2:3" x14ac:dyDescent="0.2">
      <c r="B33" s="7"/>
      <c r="C33" s="7"/>
    </row>
    <row r="34" spans="2:3" x14ac:dyDescent="0.2">
      <c r="B34" s="7"/>
      <c r="C34" s="7"/>
    </row>
    <row r="35" spans="2:3" x14ac:dyDescent="0.2">
      <c r="B35" s="7"/>
      <c r="C35" s="7"/>
    </row>
    <row r="36" spans="2:3" x14ac:dyDescent="0.2">
      <c r="B36" s="7"/>
      <c r="C36" s="7"/>
    </row>
    <row r="37" spans="2:3" x14ac:dyDescent="0.2">
      <c r="B37" s="7"/>
      <c r="C37" s="7"/>
    </row>
    <row r="38" spans="2:3" x14ac:dyDescent="0.2">
      <c r="B38" s="7"/>
      <c r="C38" s="7"/>
    </row>
    <row r="39" spans="2:3" x14ac:dyDescent="0.2">
      <c r="B39" s="7"/>
      <c r="C39" s="7"/>
    </row>
    <row r="40" spans="2:3" x14ac:dyDescent="0.2">
      <c r="B40" s="7"/>
      <c r="C40" s="7"/>
    </row>
    <row r="41" spans="2:3" x14ac:dyDescent="0.2">
      <c r="B41" s="7"/>
      <c r="C41" s="7"/>
    </row>
    <row r="42" spans="2:3" x14ac:dyDescent="0.2">
      <c r="B42" s="7"/>
      <c r="C42" s="7"/>
    </row>
    <row r="43" spans="2:3" x14ac:dyDescent="0.2">
      <c r="B43" s="7"/>
      <c r="C43" s="7"/>
    </row>
    <row r="44" spans="2:3" x14ac:dyDescent="0.2">
      <c r="B44" s="7"/>
      <c r="C44" s="7"/>
    </row>
    <row r="45" spans="2:3" x14ac:dyDescent="0.2">
      <c r="B45" s="7"/>
      <c r="C45" s="7"/>
    </row>
    <row r="46" spans="2:3" x14ac:dyDescent="0.2">
      <c r="B46" s="7"/>
      <c r="C46" s="7"/>
    </row>
    <row r="47" spans="2:3" x14ac:dyDescent="0.2">
      <c r="B47" s="7"/>
      <c r="C47" s="7"/>
    </row>
    <row r="48" spans="2:3" x14ac:dyDescent="0.2">
      <c r="B48" s="7"/>
      <c r="C48" s="7"/>
    </row>
    <row r="49" spans="2:3" x14ac:dyDescent="0.2">
      <c r="B49" s="7"/>
      <c r="C49" s="7"/>
    </row>
    <row r="50" spans="2:3" x14ac:dyDescent="0.2">
      <c r="B50" s="7"/>
      <c r="C50" s="7"/>
    </row>
    <row r="51" spans="2:3" x14ac:dyDescent="0.2">
      <c r="B51" s="7"/>
      <c r="C51" s="7"/>
    </row>
    <row r="52" spans="2:3" x14ac:dyDescent="0.2">
      <c r="B52" s="7"/>
      <c r="C52" s="7"/>
    </row>
    <row r="53" spans="2:3" x14ac:dyDescent="0.2">
      <c r="B53" s="7"/>
      <c r="C53" s="7"/>
    </row>
  </sheetData>
  <sheetProtection algorithmName="SHA-512" hashValue="X5k9lygEx68qzyNH8CnYsTPk76lpc56vrM6cz2AI8FgW+h6eIHST8v7xcseGW1GyFet4DSGHx8KNO/zsBdQhhw==" saltValue="41hJLECBbtnEw1ZGjHdVDQ==" spinCount="100000" sheet="1" objects="1" scenarios="1"/>
  <protectedRanges>
    <protectedRange sqref="D24 D26 I24 K24" name="Range1"/>
  </protectedRanges>
  <dataValidations count="3">
    <dataValidation type="list" allowBlank="1" showInputMessage="1" showErrorMessage="1" sqref="D24" xr:uid="{00000000-0002-0000-0A00-000000000000}">
      <formula1>$R$23:$R$25</formula1>
    </dataValidation>
    <dataValidation type="list" allowBlank="1" showInputMessage="1" showErrorMessage="1" sqref="D26" xr:uid="{00000000-0002-0000-0A00-000001000000}">
      <formula1>$S$23:$S$26</formula1>
    </dataValidation>
    <dataValidation type="list" allowBlank="1" showInputMessage="1" showErrorMessage="1" sqref="K24" xr:uid="{00000000-0002-0000-0A00-000002000000}">
      <formula1>$R$26:$R$28</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c180287-52b1-437d-b620-145a8c2feb08">
      <Terms xmlns="http://schemas.microsoft.com/office/infopath/2007/PartnerControls"/>
    </lcf76f155ced4ddcb4097134ff3c332f>
    <TaxCatchAll xmlns="70766f96-b683-416e-bd46-eaadcf68110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F2C9CC34F680A4183B9350D3924147E" ma:contentTypeVersion="10" ma:contentTypeDescription="Create a new document." ma:contentTypeScope="" ma:versionID="9d28defcfacd558f0134325b9f61dc9d">
  <xsd:schema xmlns:xsd="http://www.w3.org/2001/XMLSchema" xmlns:xs="http://www.w3.org/2001/XMLSchema" xmlns:p="http://schemas.microsoft.com/office/2006/metadata/properties" xmlns:ns2="8c180287-52b1-437d-b620-145a8c2feb08" xmlns:ns3="70766f96-b683-416e-bd46-eaadcf681105" targetNamespace="http://schemas.microsoft.com/office/2006/metadata/properties" ma:root="true" ma:fieldsID="6b25217b6519efac5384345fab3b387a" ns2:_="" ns3:_="">
    <xsd:import namespace="8c180287-52b1-437d-b620-145a8c2feb08"/>
    <xsd:import namespace="70766f96-b683-416e-bd46-eaadcf68110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180287-52b1-437d-b620-145a8c2feb0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125c20c4-98d4-490e-abfe-2f63477b6bbf"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0766f96-b683-416e-bd46-eaadcf68110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83ae446-49ae-4159-bdf4-e785fbf37bc4}" ma:internalName="TaxCatchAll" ma:showField="CatchAllData" ma:web="70766f96-b683-416e-bd46-eaadcf68110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24DD237-AF4F-449C-BD23-94F474CCC32C}">
  <ds:schemaRefs>
    <ds:schemaRef ds:uri="http://schemas.microsoft.com/office/2006/metadata/properties"/>
    <ds:schemaRef ds:uri="8c180287-52b1-437d-b620-145a8c2feb08"/>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70766f96-b683-416e-bd46-eaadcf681105"/>
    <ds:schemaRef ds:uri="http://www.w3.org/XML/1998/namespace"/>
    <ds:schemaRef ds:uri="c9077d15-72ed-4fec-bcfe-3472729e9195"/>
    <ds:schemaRef ds:uri="bc24777f-78b6-4f3c-a73a-d5fa08e4d537"/>
  </ds:schemaRefs>
</ds:datastoreItem>
</file>

<file path=customXml/itemProps2.xml><?xml version="1.0" encoding="utf-8"?>
<ds:datastoreItem xmlns:ds="http://schemas.openxmlformats.org/officeDocument/2006/customXml" ds:itemID="{FF2C602F-5DC3-4BF4-BE8B-8AA0E5266C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180287-52b1-437d-b620-145a8c2feb08"/>
    <ds:schemaRef ds:uri="70766f96-b683-416e-bd46-eaadcf6811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634CA2-5766-4485-BA3A-085B36161A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Cover</vt:lpstr>
      <vt:lpstr>Summary</vt:lpstr>
      <vt:lpstr>Hidden Sheet</vt:lpstr>
      <vt:lpstr>Glossary</vt:lpstr>
      <vt:lpstr>Input</vt:lpstr>
      <vt:lpstr>1. GHG Emissions</vt:lpstr>
      <vt:lpstr>2. Exposure to Fossil Fuel</vt:lpstr>
      <vt:lpstr>3. Verified Commitments to NZ</vt:lpstr>
      <vt:lpstr>4. Management to NZ</vt:lpstr>
      <vt:lpstr>5. Credible Climate Stewardship</vt:lpstr>
      <vt:lpstr>6. Global Warming (Optional)</vt:lpstr>
      <vt:lpstr>Cover!Print_Area</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Fäh Aurélia</dc:creator>
  <cp:lastModifiedBy>Kelly Hess</cp:lastModifiedBy>
  <dcterms:created xsi:type="dcterms:W3CDTF">2022-06-02T08:24:38Z</dcterms:created>
  <dcterms:modified xsi:type="dcterms:W3CDTF">2022-10-05T08:52:24Z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0x0101003F2C9CC34F680A4183B9350D3924147E</vt:lpwstr>
  </property>
  <property fmtid="{D5CDD505-2E9C-101B-9397-08002B2CF9AE}" pid="3" name="MediaServiceImageTags">
    <vt:lpwstr/>
  </property>
</Properties>
</file>